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https://delta.sm.ee/dhs/webdav/69d0df7dd5f443842a41afe7c5e930ae859e09a7/46505210258/b0b1a236-a01e-4012-b608-f33ba12e15c8/"/>
    </mc:Choice>
  </mc:AlternateContent>
  <xr:revisionPtr revIDLastSave="0" documentId="13_ncr:1_{15A42A6D-D1CB-426B-8B8A-3D3C64401581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2023-2025" sheetId="2" r:id="rId1"/>
  </sheets>
  <definedNames>
    <definedName name="Tekst6" localSheetId="0">'2023-2025'!$C$3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3" i="2" l="1"/>
  <c r="D20" i="2" l="1"/>
  <c r="F30" i="2"/>
  <c r="F29" i="2" s="1"/>
  <c r="E30" i="2"/>
  <c r="F24" i="2"/>
  <c r="E24" i="2"/>
  <c r="G34" i="2"/>
  <c r="G21" i="2"/>
  <c r="G22" i="2"/>
  <c r="G24" i="2"/>
  <c r="G25" i="2"/>
  <c r="G26" i="2"/>
  <c r="G27" i="2"/>
  <c r="G28" i="2"/>
  <c r="G31" i="2"/>
  <c r="G32" i="2"/>
  <c r="G33" i="2"/>
  <c r="F37" i="2"/>
  <c r="F35" i="2" s="1"/>
  <c r="G30" i="2" l="1"/>
  <c r="F20" i="2"/>
  <c r="E20" i="2"/>
  <c r="M47" i="2"/>
  <c r="M48" i="2" s="1"/>
  <c r="C46" i="2"/>
  <c r="D29" i="2"/>
  <c r="D37" i="2"/>
  <c r="D35" i="2" s="1"/>
  <c r="E23" i="2"/>
  <c r="F23" i="2"/>
  <c r="C23" i="2"/>
  <c r="C29" i="2"/>
  <c r="C37" i="2"/>
  <c r="C20" i="2"/>
  <c r="K47" i="2"/>
  <c r="K48" i="2" s="1"/>
  <c r="G20" i="2" l="1"/>
  <c r="G23" i="2"/>
  <c r="D19" i="2"/>
  <c r="D36" i="2" s="1"/>
  <c r="E46" i="2" s="1"/>
  <c r="F19" i="2"/>
  <c r="F36" i="2" s="1"/>
  <c r="I46" i="2" s="1"/>
  <c r="E29" i="2"/>
  <c r="G29" i="2" s="1"/>
  <c r="E37" i="2"/>
  <c r="C19" i="2"/>
  <c r="K49" i="2"/>
  <c r="C35" i="2"/>
  <c r="M49" i="2"/>
  <c r="E35" i="2" l="1"/>
  <c r="G35" i="2" s="1"/>
  <c r="G37" i="2"/>
  <c r="E19" i="2"/>
  <c r="E36" i="2" s="1"/>
  <c r="I47" i="2"/>
  <c r="E47" i="2"/>
  <c r="E49" i="2" s="1"/>
  <c r="C36" i="2"/>
  <c r="G46" i="2" l="1"/>
  <c r="G47" i="2" s="1"/>
  <c r="G49" i="2" s="1"/>
  <c r="G36" i="2"/>
  <c r="G19" i="2"/>
  <c r="I48" i="2"/>
  <c r="I49" i="2"/>
  <c r="G48" i="2"/>
  <c r="E48" i="2"/>
  <c r="C38" i="2"/>
  <c r="D38" i="2" s="1"/>
  <c r="E38" i="2" s="1"/>
  <c r="F38" i="2" s="1"/>
  <c r="C47" i="2"/>
  <c r="O46" i="2" l="1"/>
  <c r="I42" i="2" s="1"/>
  <c r="C49" i="2"/>
  <c r="C48" i="2"/>
  <c r="O47" i="2" l="1"/>
  <c r="O49" i="2" s="1"/>
  <c r="O48" i="2" l="1"/>
</calcChain>
</file>

<file path=xl/sharedStrings.xml><?xml version="1.0" encoding="utf-8"?>
<sst xmlns="http://schemas.openxmlformats.org/spreadsheetml/2006/main" count="82" uniqueCount="66">
  <si>
    <t>Aasta</t>
  </si>
  <si>
    <t>Kokku</t>
  </si>
  <si>
    <t xml:space="preserve">Abikõlblik kulu </t>
  </si>
  <si>
    <t>Rea nr</t>
  </si>
  <si>
    <t>Kulukoht</t>
  </si>
  <si>
    <t>1</t>
  </si>
  <si>
    <t>TAT otsesed kulud</t>
  </si>
  <si>
    <t>1.2</t>
  </si>
  <si>
    <t>1.2.2</t>
  </si>
  <si>
    <t>2</t>
  </si>
  <si>
    <t>Kaudsed kulud</t>
  </si>
  <si>
    <t>3</t>
  </si>
  <si>
    <t>4</t>
  </si>
  <si>
    <t>Otsesed personalikulud kokku</t>
  </si>
  <si>
    <t>5</t>
  </si>
  <si>
    <t>TAT finantsplaan</t>
  </si>
  <si>
    <t>Finantsallikate jaotus</t>
  </si>
  <si>
    <t>Summa</t>
  </si>
  <si>
    <t>Osakaal (%)</t>
  </si>
  <si>
    <t>Toetus kokku (rida 2.1 + rida 2.2)</t>
  </si>
  <si>
    <t>2.1</t>
  </si>
  <si>
    <t>2.2</t>
  </si>
  <si>
    <t xml:space="preserve">Omafinantseering </t>
  </si>
  <si>
    <t>1.4</t>
  </si>
  <si>
    <t>sh riiklik kaasfinantseering</t>
  </si>
  <si>
    <t>6</t>
  </si>
  <si>
    <t xml:space="preserve">Kokku </t>
  </si>
  <si>
    <t>TAT eelarve kulukohtade kaupa</t>
  </si>
  <si>
    <t>TAT eelarve kokku aastate kaupa (rida 2 + rida 3)</t>
  </si>
  <si>
    <t>Kokku (rida 1 + rida 2)</t>
  </si>
  <si>
    <t>Jaotamata eelarve</t>
  </si>
  <si>
    <t>TAT toetuse saaja: Sotsiaalministeerium</t>
  </si>
  <si>
    <t>TAT nimi: Ühiskondlikku muutust toetavate sotsiaal- ja tervishoiuteenuste arendamine Ida-Virumaal</t>
  </si>
  <si>
    <t>1.1</t>
  </si>
  <si>
    <t>TAT juhtimiskulud</t>
  </si>
  <si>
    <t>TAT juhi töötasu</t>
  </si>
  <si>
    <t>TAT juhtimise kulud</t>
  </si>
  <si>
    <t>1.3</t>
  </si>
  <si>
    <t>1.1.1</t>
  </si>
  <si>
    <t>1.1.2</t>
  </si>
  <si>
    <t>Integreeritud sotsiaal- ja tervishoiuteenuste arendamine</t>
  </si>
  <si>
    <t>Otsene personalikulu (IVOL)</t>
  </si>
  <si>
    <t>1.2.1.</t>
  </si>
  <si>
    <t>1.2.3</t>
  </si>
  <si>
    <t>1.2.4</t>
  </si>
  <si>
    <t>Teadmiste, oskuste ja motivatsiooni suurendamine</t>
  </si>
  <si>
    <t>1.3.1</t>
  </si>
  <si>
    <t>1.3.2</t>
  </si>
  <si>
    <t>1.3.3</t>
  </si>
  <si>
    <t>1.3.4</t>
  </si>
  <si>
    <t>Motivatsioonipaketi loomine piirkonda tööle tulevatele sotsiaal- ja tervisevaldkonnavaldkonna töötajatele</t>
  </si>
  <si>
    <t>Eelarve kokku (2022-2027)</t>
  </si>
  <si>
    <t>Abikõlblik kulu</t>
  </si>
  <si>
    <t>Lisa 2</t>
  </si>
  <si>
    <t>TAT abikõlblikkuse periood: 01.11.2022–31.12.2027</t>
  </si>
  <si>
    <t>TAT partner: Ida-Virumaa Omavalitsuste Liit</t>
  </si>
  <si>
    <t>1.2.5</t>
  </si>
  <si>
    <t xml:space="preserve">Scirocco hindamine </t>
  </si>
  <si>
    <t>Piirkondliku paindlikkusega rakendatava inimesekeskne hoolekande- ja tervishoiusüsteemi koordinatsioonimudeli väljatöötamine</t>
  </si>
  <si>
    <t>Hoolduse koordinatsioonimudeli rakendamine Ida-Virumaal</t>
  </si>
  <si>
    <t>Kogukonnas pakutavate teenuste kvaliteedi parandamine</t>
  </si>
  <si>
    <t xml:space="preserve">Ida-Virumaa kohalike omavalitsuste olukorral, võimalustel ja vajadustel põhineva jätkusuutliku ning soolist võrdõiguslikkust ja võrdsete võimaluste (sh ligipääsetavuse) edendamist toetava koolitus-, nõustamis- ja tugisüsteemi loomine ja rakendamine </t>
  </si>
  <si>
    <t>sh ÕÜF-i osalus (kuni 70%)</t>
  </si>
  <si>
    <t>Innovatsiooni- ja arendustoetuse arendamine</t>
  </si>
  <si>
    <t>Sotsiaal- ja tervisevaldkonna uute töötajate üldise kvalifikatsiooni taseme tõstmine ja erioskuste õpetamine spetsialiseerunud spetsialistidele</t>
  </si>
  <si>
    <t>Sotsiaalkaitseministri ja terviseministri .........12.2023. a käskkirja nr....."Sotsiaalkaitseministri ning tervise- ja tööministri 04.04.2023 käskkirjaga nr 59 kinnitatud toetuse andmise tingimuste “Ühiskondlikku muutust toetavate sotsiaal- ja tervishoiuteenuste arendamine Ida-Virumaal“ tegevuskava ja eelarve muutmine"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</si>
</sst>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_-* #,##0.00\ _k_r_-;\-* #,##0.00\ _k_r_-;_-* &quot;-&quot;??\ _k_r_-;_-@_-"/>
    <numFmt numFmtId="166" formatCode="_-* #,##0\ _€_-;\-* #,##0\ _€_-;_-* &quot;-&quot;??\ _€_-;_-@_-"/>
    <numFmt numFmtId="167" formatCode="#,##0.00_ ;\-#,##0.00\ "/>
  </numFmts>
  <fonts count="22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b/>
      <sz val="10"/>
      <name val="Arial"/>
      <family val="2"/>
      <charset val="186"/>
    </font>
    <font>
      <sz val="10"/>
      <color rgb="FFFF0000"/>
      <name val="Arial"/>
      <family val="2"/>
      <charset val="186"/>
    </font>
    <font>
      <i/>
      <sz val="10"/>
      <name val="Arial"/>
      <family val="2"/>
      <charset val="186"/>
    </font>
    <font>
      <b/>
      <i/>
      <sz val="10"/>
      <name val="Arial"/>
      <family val="2"/>
      <charset val="186"/>
    </font>
    <font>
      <sz val="10"/>
      <color indexed="10"/>
      <name val="Arial"/>
      <family val="2"/>
      <charset val="186"/>
    </font>
    <font>
      <vertAlign val="superscript"/>
      <sz val="10"/>
      <name val="Arial"/>
      <family val="2"/>
      <charset val="186"/>
    </font>
    <font>
      <sz val="10"/>
      <color theme="1"/>
      <name val="Arial"/>
      <family val="2"/>
      <charset val="186"/>
    </font>
    <font>
      <b/>
      <sz val="10"/>
      <color theme="1"/>
      <name val="Arial"/>
      <family val="2"/>
      <charset val="186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186"/>
    </font>
    <font>
      <b/>
      <sz val="10"/>
      <color rgb="FFFF0000"/>
      <name val="Arial"/>
      <family val="2"/>
      <charset val="186"/>
    </font>
    <font>
      <sz val="11"/>
      <color rgb="FF000000"/>
      <name val="Calibri"/>
      <family val="2"/>
      <charset val="186"/>
    </font>
    <font>
      <sz val="16"/>
      <name val="Arial"/>
      <family val="2"/>
      <charset val="186"/>
    </font>
    <font>
      <sz val="11"/>
      <name val="Calibri"/>
      <family val="2"/>
      <charset val="186"/>
      <scheme val="minor"/>
    </font>
    <font>
      <b/>
      <i/>
      <sz val="10"/>
      <color rgb="FFFF0000"/>
      <name val="Arial"/>
      <family val="2"/>
      <charset val="186"/>
    </font>
    <font>
      <i/>
      <sz val="10"/>
      <color rgb="FFFF0000"/>
      <name val="Arial"/>
      <family val="2"/>
      <charset val="186"/>
    </font>
    <font>
      <b/>
      <sz val="11"/>
      <color rgb="FF000000"/>
      <name val="Arial"/>
      <family val="2"/>
      <charset val="186"/>
    </font>
    <font>
      <b/>
      <sz val="11"/>
      <name val="Calibri"/>
      <family val="2"/>
      <charset val="186"/>
      <scheme val="minor"/>
    </font>
    <font>
      <sz val="10"/>
      <color theme="1"/>
      <name val="Calibri"/>
      <family val="2"/>
      <charset val="186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lightDown">
        <bgColor theme="0" tint="-4.9989318521683403E-2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0">
    <xf numFmtId="0" fontId="0" fillId="0" borderId="0"/>
    <xf numFmtId="0" fontId="1" fillId="0" borderId="0"/>
    <xf numFmtId="165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1" fillId="0" borderId="0"/>
    <xf numFmtId="0" fontId="12" fillId="0" borderId="0"/>
    <xf numFmtId="9" fontId="12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</cellStyleXfs>
  <cellXfs count="158">
    <xf numFmtId="0" fontId="0" fillId="0" borderId="0" xfId="0"/>
    <xf numFmtId="0" fontId="1" fillId="0" borderId="0" xfId="1"/>
    <xf numFmtId="0" fontId="1" fillId="0" borderId="0" xfId="1" applyAlignment="1">
      <alignment wrapText="1"/>
    </xf>
    <xf numFmtId="3" fontId="1" fillId="0" borderId="0" xfId="0" applyNumberFormat="1" applyFont="1" applyAlignment="1">
      <alignment horizontal="right"/>
    </xf>
    <xf numFmtId="3" fontId="1" fillId="0" borderId="0" xfId="1" applyNumberFormat="1" applyAlignment="1">
      <alignment horizontal="right"/>
    </xf>
    <xf numFmtId="3" fontId="1" fillId="0" borderId="0" xfId="0" applyNumberFormat="1" applyFont="1" applyAlignment="1">
      <alignment horizontal="right" wrapText="1"/>
    </xf>
    <xf numFmtId="0" fontId="2" fillId="0" borderId="0" xfId="1" applyFont="1" applyAlignment="1">
      <alignment horizontal="left"/>
    </xf>
    <xf numFmtId="0" fontId="1" fillId="0" borderId="0" xfId="1" applyAlignment="1">
      <alignment horizontal="left"/>
    </xf>
    <xf numFmtId="0" fontId="2" fillId="0" borderId="1" xfId="2" applyNumberFormat="1" applyFont="1" applyBorder="1" applyAlignment="1">
      <alignment horizontal="center"/>
    </xf>
    <xf numFmtId="0" fontId="2" fillId="0" borderId="0" xfId="1" applyFont="1"/>
    <xf numFmtId="0" fontId="1" fillId="0" borderId="0" xfId="1" applyAlignment="1">
      <alignment horizontal="center" vertical="top"/>
    </xf>
    <xf numFmtId="49" fontId="2" fillId="2" borderId="1" xfId="1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vertical="center" wrapText="1"/>
    </xf>
    <xf numFmtId="0" fontId="1" fillId="0" borderId="0" xfId="1" applyAlignment="1">
      <alignment vertical="center"/>
    </xf>
    <xf numFmtId="0" fontId="2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49" fontId="2" fillId="0" borderId="1" xfId="1" applyNumberFormat="1" applyFont="1" applyBorder="1" applyAlignment="1">
      <alignment vertical="center"/>
    </xf>
    <xf numFmtId="0" fontId="2" fillId="0" borderId="1" xfId="1" applyFont="1" applyBorder="1" applyAlignment="1">
      <alignment vertical="center" wrapText="1"/>
    </xf>
    <xf numFmtId="0" fontId="2" fillId="0" borderId="3" xfId="1" applyFont="1" applyBorder="1" applyAlignment="1">
      <alignment vertical="center" wrapText="1"/>
    </xf>
    <xf numFmtId="0" fontId="2" fillId="0" borderId="3" xfId="1" applyFont="1" applyBorder="1" applyAlignment="1">
      <alignment vertical="top" wrapText="1"/>
    </xf>
    <xf numFmtId="3" fontId="1" fillId="0" borderId="0" xfId="1" applyNumberFormat="1" applyAlignment="1">
      <alignment vertical="top"/>
    </xf>
    <xf numFmtId="49" fontId="2" fillId="0" borderId="0" xfId="1" applyNumberFormat="1" applyFont="1" applyAlignment="1">
      <alignment horizontal="left" vertical="top"/>
    </xf>
    <xf numFmtId="0" fontId="2" fillId="0" borderId="0" xfId="1" applyFont="1" applyAlignment="1">
      <alignment wrapText="1"/>
    </xf>
    <xf numFmtId="0" fontId="1" fillId="0" borderId="0" xfId="1" applyAlignment="1">
      <alignment horizontal="left" vertical="top"/>
    </xf>
    <xf numFmtId="0" fontId="2" fillId="0" borderId="1" xfId="1" applyFont="1" applyBorder="1" applyAlignment="1">
      <alignment horizontal="center" vertical="top" wrapText="1"/>
    </xf>
    <xf numFmtId="0" fontId="2" fillId="0" borderId="1" xfId="1" applyFont="1" applyBorder="1" applyAlignment="1">
      <alignment horizontal="left" vertical="top"/>
    </xf>
    <xf numFmtId="0" fontId="2" fillId="0" borderId="1" xfId="1" applyFont="1" applyBorder="1" applyAlignment="1">
      <alignment vertical="top" wrapText="1" shrinkToFit="1"/>
    </xf>
    <xf numFmtId="0" fontId="1" fillId="0" borderId="0" xfId="1" applyAlignment="1">
      <alignment vertical="top"/>
    </xf>
    <xf numFmtId="0" fontId="2" fillId="0" borderId="1" xfId="1" applyFont="1" applyBorder="1" applyAlignment="1">
      <alignment vertical="top" wrapText="1"/>
    </xf>
    <xf numFmtId="49" fontId="1" fillId="0" borderId="1" xfId="1" applyNumberFormat="1" applyBorder="1" applyAlignment="1">
      <alignment horizontal="left" vertical="top"/>
    </xf>
    <xf numFmtId="0" fontId="1" fillId="0" borderId="1" xfId="1" applyBorder="1" applyAlignment="1">
      <alignment vertical="top" wrapText="1" shrinkToFit="1"/>
    </xf>
    <xf numFmtId="3" fontId="2" fillId="0" borderId="1" xfId="1" applyNumberFormat="1" applyFont="1" applyBorder="1" applyAlignment="1">
      <alignment vertical="top"/>
    </xf>
    <xf numFmtId="0" fontId="1" fillId="0" borderId="0" xfId="1" applyAlignment="1">
      <alignment horizontal="left" vertical="top" wrapText="1"/>
    </xf>
    <xf numFmtId="10" fontId="3" fillId="0" borderId="0" xfId="1" applyNumberFormat="1" applyFont="1" applyAlignment="1">
      <alignment horizontal="right" vertical="center"/>
    </xf>
    <xf numFmtId="3" fontId="1" fillId="0" borderId="0" xfId="1" applyNumberFormat="1" applyAlignment="1">
      <alignment horizontal="right" vertical="center"/>
    </xf>
    <xf numFmtId="10" fontId="1" fillId="0" borderId="0" xfId="1" applyNumberFormat="1" applyAlignment="1">
      <alignment horizontal="right" vertical="center"/>
    </xf>
    <xf numFmtId="0" fontId="2" fillId="0" borderId="0" xfId="1" applyFont="1" applyAlignment="1">
      <alignment vertical="top" wrapText="1"/>
    </xf>
    <xf numFmtId="3" fontId="1" fillId="0" borderId="0" xfId="1" applyNumberFormat="1"/>
    <xf numFmtId="3" fontId="2" fillId="0" borderId="0" xfId="1" applyNumberFormat="1" applyFont="1"/>
    <xf numFmtId="0" fontId="6" fillId="0" borderId="0" xfId="1" applyFont="1"/>
    <xf numFmtId="0" fontId="7" fillId="0" borderId="0" xfId="1" applyFont="1"/>
    <xf numFmtId="3" fontId="2" fillId="0" borderId="0" xfId="1" applyNumberFormat="1" applyFont="1" applyAlignment="1">
      <alignment horizontal="right"/>
    </xf>
    <xf numFmtId="3" fontId="2" fillId="0" borderId="2" xfId="1" applyNumberFormat="1" applyFont="1" applyBorder="1" applyAlignment="1">
      <alignment horizontal="center" vertical="top" wrapText="1"/>
    </xf>
    <xf numFmtId="4" fontId="2" fillId="0" borderId="1" xfId="1" applyNumberFormat="1" applyFont="1" applyBorder="1" applyAlignment="1">
      <alignment vertical="center"/>
    </xf>
    <xf numFmtId="0" fontId="1" fillId="0" borderId="1" xfId="1" applyBorder="1" applyAlignment="1">
      <alignment horizontal="center" vertical="top"/>
    </xf>
    <xf numFmtId="3" fontId="1" fillId="0" borderId="1" xfId="1" applyNumberFormat="1" applyBorder="1" applyAlignment="1">
      <alignment horizontal="center" vertical="top" wrapText="1"/>
    </xf>
    <xf numFmtId="0" fontId="8" fillId="0" borderId="1" xfId="0" applyFont="1" applyBorder="1" applyAlignment="1">
      <alignment horizontal="center"/>
    </xf>
    <xf numFmtId="49" fontId="2" fillId="0" borderId="0" xfId="1" applyNumberFormat="1" applyFont="1" applyAlignment="1">
      <alignment vertical="center"/>
    </xf>
    <xf numFmtId="3" fontId="2" fillId="0" borderId="0" xfId="1" applyNumberFormat="1" applyFont="1" applyAlignment="1">
      <alignment vertical="center"/>
    </xf>
    <xf numFmtId="4" fontId="2" fillId="2" borderId="1" xfId="1" applyNumberFormat="1" applyFont="1" applyFill="1" applyBorder="1" applyAlignment="1">
      <alignment vertical="center"/>
    </xf>
    <xf numFmtId="3" fontId="1" fillId="0" borderId="0" xfId="1" applyNumberFormat="1" applyAlignment="1">
      <alignment vertical="center"/>
    </xf>
    <xf numFmtId="4" fontId="2" fillId="0" borderId="1" xfId="1" applyNumberFormat="1" applyFont="1" applyBorder="1" applyAlignment="1">
      <alignment vertical="top"/>
    </xf>
    <xf numFmtId="4" fontId="2" fillId="3" borderId="1" xfId="1" applyNumberFormat="1" applyFont="1" applyFill="1" applyBorder="1" applyAlignment="1">
      <alignment vertical="top"/>
    </xf>
    <xf numFmtId="4" fontId="2" fillId="2" borderId="1" xfId="1" applyNumberFormat="1" applyFont="1" applyFill="1" applyBorder="1" applyAlignment="1">
      <alignment vertical="top"/>
    </xf>
    <xf numFmtId="4" fontId="1" fillId="2" borderId="1" xfId="1" applyNumberFormat="1" applyFill="1" applyBorder="1" applyAlignment="1">
      <alignment vertical="top"/>
    </xf>
    <xf numFmtId="4" fontId="1" fillId="0" borderId="1" xfId="1" applyNumberFormat="1" applyBorder="1" applyAlignment="1">
      <alignment vertical="center"/>
    </xf>
    <xf numFmtId="4" fontId="1" fillId="0" borderId="0" xfId="1" applyNumberFormat="1" applyAlignment="1">
      <alignment vertical="center"/>
    </xf>
    <xf numFmtId="4" fontId="1" fillId="3" borderId="3" xfId="1" applyNumberFormat="1" applyFill="1" applyBorder="1" applyAlignment="1">
      <alignment vertical="center"/>
    </xf>
    <xf numFmtId="4" fontId="2" fillId="0" borderId="2" xfId="1" applyNumberFormat="1" applyFont="1" applyBorder="1" applyAlignment="1">
      <alignment vertical="center"/>
    </xf>
    <xf numFmtId="4" fontId="1" fillId="3" borderId="5" xfId="1" applyNumberFormat="1" applyFill="1" applyBorder="1" applyAlignment="1">
      <alignment vertical="center"/>
    </xf>
    <xf numFmtId="3" fontId="2" fillId="0" borderId="1" xfId="1" applyNumberFormat="1" applyFont="1" applyBorder="1" applyAlignment="1">
      <alignment horizontal="right" vertical="center"/>
    </xf>
    <xf numFmtId="0" fontId="1" fillId="2" borderId="1" xfId="0" applyFont="1" applyFill="1" applyBorder="1" applyAlignment="1">
      <alignment horizontal="left" vertical="top" wrapText="1"/>
    </xf>
    <xf numFmtId="0" fontId="8" fillId="0" borderId="0" xfId="0" applyFont="1" applyAlignment="1">
      <alignment wrapText="1"/>
    </xf>
    <xf numFmtId="3" fontId="1" fillId="0" borderId="0" xfId="1" applyNumberFormat="1" applyAlignment="1">
      <alignment horizontal="right" wrapText="1"/>
    </xf>
    <xf numFmtId="3" fontId="14" fillId="0" borderId="0" xfId="0" applyNumberFormat="1" applyFont="1" applyAlignment="1">
      <alignment horizontal="right" vertical="center"/>
    </xf>
    <xf numFmtId="0" fontId="14" fillId="0" borderId="0" xfId="0" applyFont="1" applyAlignment="1">
      <alignment vertical="center"/>
    </xf>
    <xf numFmtId="166" fontId="2" fillId="0" borderId="0" xfId="1" applyNumberFormat="1" applyFont="1" applyAlignment="1">
      <alignment vertical="center"/>
    </xf>
    <xf numFmtId="4" fontId="2" fillId="0" borderId="0" xfId="1" applyNumberFormat="1" applyFont="1" applyAlignment="1">
      <alignment vertical="center"/>
    </xf>
    <xf numFmtId="0" fontId="9" fillId="2" borderId="0" xfId="1" applyFont="1" applyFill="1" applyAlignment="1">
      <alignment vertical="center"/>
    </xf>
    <xf numFmtId="4" fontId="2" fillId="0" borderId="3" xfId="1" applyNumberFormat="1" applyFont="1" applyBorder="1" applyAlignment="1">
      <alignment vertical="center"/>
    </xf>
    <xf numFmtId="3" fontId="1" fillId="2" borderId="0" xfId="1" applyNumberFormat="1" applyFill="1" applyAlignment="1">
      <alignment horizontal="right"/>
    </xf>
    <xf numFmtId="4" fontId="3" fillId="0" borderId="0" xfId="1" applyNumberFormat="1" applyFont="1"/>
    <xf numFmtId="3" fontId="3" fillId="0" borderId="0" xfId="1" applyNumberFormat="1" applyFont="1" applyAlignment="1">
      <alignment horizontal="right"/>
    </xf>
    <xf numFmtId="49" fontId="13" fillId="0" borderId="0" xfId="1" applyNumberFormat="1" applyFont="1" applyAlignment="1">
      <alignment horizontal="left" vertical="top"/>
    </xf>
    <xf numFmtId="0" fontId="13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3" fillId="0" borderId="0" xfId="1" applyFont="1"/>
    <xf numFmtId="4" fontId="2" fillId="2" borderId="2" xfId="1" applyNumberFormat="1" applyFont="1" applyFill="1" applyBorder="1" applyAlignment="1">
      <alignment vertical="center"/>
    </xf>
    <xf numFmtId="0" fontId="2" fillId="0" borderId="8" xfId="2" applyNumberFormat="1" applyFont="1" applyBorder="1" applyAlignment="1">
      <alignment horizontal="center"/>
    </xf>
    <xf numFmtId="3" fontId="2" fillId="0" borderId="6" xfId="1" applyNumberFormat="1" applyFont="1" applyBorder="1" applyAlignment="1">
      <alignment horizontal="center" vertical="top" wrapText="1"/>
    </xf>
    <xf numFmtId="49" fontId="2" fillId="2" borderId="7" xfId="1" applyNumberFormat="1" applyFont="1" applyFill="1" applyBorder="1" applyAlignment="1">
      <alignment vertical="center"/>
    </xf>
    <xf numFmtId="3" fontId="3" fillId="0" borderId="0" xfId="0" applyNumberFormat="1" applyFont="1" applyAlignment="1">
      <alignment horizontal="right"/>
    </xf>
    <xf numFmtId="0" fontId="13" fillId="0" borderId="0" xfId="1" applyFont="1"/>
    <xf numFmtId="0" fontId="3" fillId="0" borderId="0" xfId="1" applyFont="1" applyAlignment="1">
      <alignment wrapText="1"/>
    </xf>
    <xf numFmtId="3" fontId="13" fillId="0" borderId="0" xfId="1" applyNumberFormat="1" applyFont="1"/>
    <xf numFmtId="3" fontId="3" fillId="0" borderId="0" xfId="1" applyNumberFormat="1" applyFont="1"/>
    <xf numFmtId="0" fontId="13" fillId="0" borderId="9" xfId="1" applyFont="1" applyBorder="1"/>
    <xf numFmtId="0" fontId="3" fillId="0" borderId="9" xfId="1" applyFont="1" applyBorder="1" applyAlignment="1">
      <alignment horizontal="center" vertical="top"/>
    </xf>
    <xf numFmtId="0" fontId="1" fillId="0" borderId="1" xfId="1" applyBorder="1" applyAlignment="1">
      <alignment vertical="center"/>
    </xf>
    <xf numFmtId="49" fontId="1" fillId="0" borderId="1" xfId="1" applyNumberForma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8" fillId="0" borderId="0" xfId="1" applyFont="1" applyAlignment="1">
      <alignment vertical="center"/>
    </xf>
    <xf numFmtId="4" fontId="1" fillId="0" borderId="7" xfId="1" applyNumberFormat="1" applyBorder="1" applyAlignment="1">
      <alignment vertical="center"/>
    </xf>
    <xf numFmtId="49" fontId="1" fillId="0" borderId="7" xfId="1" applyNumberFormat="1" applyBorder="1" applyAlignment="1">
      <alignment vertical="center"/>
    </xf>
    <xf numFmtId="0" fontId="1" fillId="0" borderId="7" xfId="1" applyBorder="1" applyAlignment="1">
      <alignment vertical="center" wrapText="1"/>
    </xf>
    <xf numFmtId="166" fontId="16" fillId="0" borderId="0" xfId="3" applyNumberFormat="1" applyFont="1" applyFill="1" applyBorder="1"/>
    <xf numFmtId="0" fontId="1" fillId="0" borderId="4" xfId="1" applyBorder="1" applyAlignment="1">
      <alignment vertical="center"/>
    </xf>
    <xf numFmtId="166" fontId="1" fillId="2" borderId="0" xfId="1" applyNumberFormat="1" applyFill="1" applyAlignment="1">
      <alignment vertical="center"/>
    </xf>
    <xf numFmtId="0" fontId="4" fillId="2" borderId="0" xfId="1" applyFont="1" applyFill="1" applyAlignment="1">
      <alignment vertical="center"/>
    </xf>
    <xf numFmtId="0" fontId="2" fillId="2" borderId="1" xfId="1" applyFont="1" applyFill="1" applyBorder="1" applyAlignment="1">
      <alignment vertical="center" wrapText="1"/>
    </xf>
    <xf numFmtId="0" fontId="1" fillId="0" borderId="3" xfId="1" applyBorder="1" applyAlignment="1">
      <alignment horizontal="center" vertical="top"/>
    </xf>
    <xf numFmtId="167" fontId="2" fillId="0" borderId="0" xfId="1" applyNumberFormat="1" applyFont="1" applyAlignment="1">
      <alignment vertical="center"/>
    </xf>
    <xf numFmtId="0" fontId="2" fillId="0" borderId="0" xfId="1" applyFont="1" applyAlignment="1">
      <alignment horizontal="center" vertical="top" wrapText="1"/>
    </xf>
    <xf numFmtId="4" fontId="2" fillId="0" borderId="0" xfId="1" applyNumberFormat="1" applyFont="1"/>
    <xf numFmtId="4" fontId="1" fillId="3" borderId="0" xfId="1" applyNumberFormat="1" applyFill="1" applyAlignment="1">
      <alignment vertical="top"/>
    </xf>
    <xf numFmtId="4" fontId="2" fillId="0" borderId="0" xfId="1" applyNumberFormat="1" applyFont="1" applyAlignment="1">
      <alignment vertical="top"/>
    </xf>
    <xf numFmtId="4" fontId="2" fillId="2" borderId="0" xfId="1" applyNumberFormat="1" applyFont="1" applyFill="1" applyAlignment="1">
      <alignment vertical="top"/>
    </xf>
    <xf numFmtId="3" fontId="2" fillId="0" borderId="0" xfId="1" applyNumberFormat="1" applyFont="1" applyAlignment="1">
      <alignment vertical="top"/>
    </xf>
    <xf numFmtId="4" fontId="1" fillId="2" borderId="0" xfId="1" applyNumberFormat="1" applyFill="1" applyAlignment="1">
      <alignment vertical="top"/>
    </xf>
    <xf numFmtId="3" fontId="2" fillId="0" borderId="0" xfId="1" applyNumberFormat="1" applyFont="1" applyAlignment="1">
      <alignment horizontal="center"/>
    </xf>
    <xf numFmtId="3" fontId="15" fillId="0" borderId="0" xfId="1" applyNumberFormat="1" applyFont="1" applyAlignment="1">
      <alignment horizontal="center" wrapText="1"/>
    </xf>
    <xf numFmtId="0" fontId="1" fillId="2" borderId="0" xfId="1" applyFill="1" applyAlignment="1">
      <alignment horizontal="left"/>
    </xf>
    <xf numFmtId="0" fontId="1" fillId="2" borderId="0" xfId="1" applyFill="1" applyAlignment="1">
      <alignment wrapText="1"/>
    </xf>
    <xf numFmtId="0" fontId="1" fillId="2" borderId="0" xfId="1" applyFill="1" applyAlignment="1">
      <alignment vertical="top"/>
    </xf>
    <xf numFmtId="0" fontId="1" fillId="2" borderId="1" xfId="0" applyFont="1" applyFill="1" applyBorder="1" applyAlignment="1">
      <alignment vertical="center" wrapText="1"/>
    </xf>
    <xf numFmtId="0" fontId="19" fillId="0" borderId="0" xfId="0" applyFont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49" fontId="2" fillId="0" borderId="7" xfId="1" applyNumberFormat="1" applyFont="1" applyBorder="1" applyAlignment="1">
      <alignment vertical="center"/>
    </xf>
    <xf numFmtId="0" fontId="2" fillId="0" borderId="7" xfId="1" applyFont="1" applyBorder="1" applyAlignment="1">
      <alignment vertical="center" wrapText="1"/>
    </xf>
    <xf numFmtId="4" fontId="2" fillId="0" borderId="7" xfId="1" applyNumberFormat="1" applyFont="1" applyBorder="1" applyAlignment="1">
      <alignment vertical="center"/>
    </xf>
    <xf numFmtId="166" fontId="20" fillId="0" borderId="0" xfId="3" applyNumberFormat="1" applyFont="1" applyFill="1" applyBorder="1"/>
    <xf numFmtId="9" fontId="2" fillId="0" borderId="1" xfId="9" applyFont="1" applyBorder="1" applyAlignment="1">
      <alignment vertical="top"/>
    </xf>
    <xf numFmtId="9" fontId="1" fillId="0" borderId="1" xfId="9" applyFont="1" applyFill="1" applyBorder="1" applyAlignment="1">
      <alignment vertical="top"/>
    </xf>
    <xf numFmtId="9" fontId="1" fillId="0" borderId="1" xfId="9" applyFont="1" applyFill="1" applyBorder="1" applyAlignment="1">
      <alignment horizontal="right" vertical="center"/>
    </xf>
    <xf numFmtId="0" fontId="17" fillId="0" borderId="0" xfId="1" applyFont="1" applyAlignment="1">
      <alignment vertical="center"/>
    </xf>
    <xf numFmtId="4" fontId="1" fillId="2" borderId="2" xfId="1" applyNumberFormat="1" applyFill="1" applyBorder="1" applyAlignment="1">
      <alignment vertical="center"/>
    </xf>
    <xf numFmtId="4" fontId="9" fillId="0" borderId="0" xfId="0" applyNumberFormat="1" applyFont="1"/>
    <xf numFmtId="4" fontId="1" fillId="0" borderId="0" xfId="1" applyNumberFormat="1"/>
    <xf numFmtId="3" fontId="9" fillId="0" borderId="0" xfId="0" applyNumberFormat="1" applyFont="1"/>
    <xf numFmtId="0" fontId="8" fillId="0" borderId="3" xfId="0" applyFont="1" applyBorder="1" applyAlignment="1">
      <alignment horizontal="center"/>
    </xf>
    <xf numFmtId="0" fontId="1" fillId="0" borderId="1" xfId="1" applyBorder="1" applyAlignment="1">
      <alignment vertical="center" wrapText="1"/>
    </xf>
    <xf numFmtId="4" fontId="3" fillId="0" borderId="0" xfId="1" applyNumberFormat="1" applyFont="1" applyAlignment="1">
      <alignment vertical="center"/>
    </xf>
    <xf numFmtId="4" fontId="1" fillId="0" borderId="2" xfId="1" applyNumberFormat="1" applyBorder="1" applyAlignment="1">
      <alignment vertical="center"/>
    </xf>
    <xf numFmtId="4" fontId="1" fillId="0" borderId="6" xfId="1" applyNumberFormat="1" applyBorder="1" applyAlignment="1">
      <alignment vertical="center"/>
    </xf>
    <xf numFmtId="0" fontId="9" fillId="0" borderId="0" xfId="0" applyFont="1" applyAlignment="1">
      <alignment horizontal="right" wrapText="1"/>
    </xf>
    <xf numFmtId="4" fontId="18" fillId="2" borderId="0" xfId="1" applyNumberFormat="1" applyFont="1" applyFill="1" applyAlignment="1">
      <alignment vertical="center"/>
    </xf>
    <xf numFmtId="4" fontId="13" fillId="0" borderId="0" xfId="1" applyNumberFormat="1" applyFont="1" applyAlignment="1">
      <alignment vertical="center"/>
    </xf>
    <xf numFmtId="0" fontId="8" fillId="0" borderId="0" xfId="0" applyFont="1" applyAlignment="1">
      <alignment horizontal="right" vertical="center" wrapText="1"/>
    </xf>
    <xf numFmtId="0" fontId="21" fillId="0" borderId="0" xfId="0" applyFont="1" applyAlignment="1">
      <alignment horizontal="right" wrapText="1"/>
    </xf>
    <xf numFmtId="0" fontId="2" fillId="0" borderId="3" xfId="2" applyNumberFormat="1" applyFont="1" applyBorder="1" applyAlignment="1">
      <alignment horizontal="center" vertical="top"/>
    </xf>
    <xf numFmtId="0" fontId="2" fillId="0" borderId="4" xfId="2" applyNumberFormat="1" applyFont="1" applyBorder="1" applyAlignment="1">
      <alignment horizontal="center" vertical="top"/>
    </xf>
    <xf numFmtId="0" fontId="2" fillId="0" borderId="5" xfId="2" applyNumberFormat="1" applyFont="1" applyBorder="1" applyAlignment="1">
      <alignment horizontal="center" vertical="top"/>
    </xf>
    <xf numFmtId="0" fontId="2" fillId="0" borderId="5" xfId="2" applyNumberFormat="1" applyFont="1" applyFill="1" applyBorder="1" applyAlignment="1">
      <alignment horizontal="center" vertical="top"/>
    </xf>
    <xf numFmtId="0" fontId="2" fillId="0" borderId="4" xfId="2" applyNumberFormat="1" applyFont="1" applyFill="1" applyBorder="1" applyAlignment="1">
      <alignment horizontal="center" vertical="top"/>
    </xf>
    <xf numFmtId="0" fontId="2" fillId="0" borderId="3" xfId="2" applyNumberFormat="1" applyFont="1" applyFill="1" applyBorder="1" applyAlignment="1">
      <alignment horizontal="center" vertical="top"/>
    </xf>
    <xf numFmtId="0" fontId="2" fillId="0" borderId="0" xfId="1" applyFont="1" applyAlignment="1">
      <alignment horizontal="center" vertical="top"/>
    </xf>
    <xf numFmtId="3" fontId="15" fillId="0" borderId="0" xfId="1" applyNumberFormat="1" applyFont="1" applyAlignment="1">
      <alignment horizontal="center" wrapText="1"/>
    </xf>
    <xf numFmtId="3" fontId="1" fillId="0" borderId="0" xfId="1" applyNumberFormat="1" applyAlignment="1">
      <alignment horizontal="right" wrapText="1"/>
    </xf>
    <xf numFmtId="0" fontId="1" fillId="2" borderId="0" xfId="1" applyFill="1" applyAlignment="1">
      <alignment horizontal="left" wrapText="1"/>
    </xf>
    <xf numFmtId="49" fontId="2" fillId="0" borderId="1" xfId="1" applyNumberFormat="1" applyFont="1" applyBorder="1" applyAlignment="1">
      <alignment horizontal="center" vertical="top" wrapText="1"/>
    </xf>
    <xf numFmtId="0" fontId="2" fillId="0" borderId="1" xfId="1" applyFont="1" applyBorder="1" applyAlignment="1">
      <alignment horizontal="center" vertical="top" wrapText="1"/>
    </xf>
    <xf numFmtId="3" fontId="2" fillId="0" borderId="3" xfId="1" applyNumberFormat="1" applyFont="1" applyBorder="1" applyAlignment="1">
      <alignment horizontal="center"/>
    </xf>
    <xf numFmtId="3" fontId="2" fillId="0" borderId="5" xfId="1" applyNumberFormat="1" applyFont="1" applyBorder="1" applyAlignment="1">
      <alignment horizontal="center"/>
    </xf>
    <xf numFmtId="3" fontId="2" fillId="0" borderId="4" xfId="1" applyNumberFormat="1" applyFont="1" applyBorder="1" applyAlignment="1">
      <alignment horizontal="center"/>
    </xf>
    <xf numFmtId="0" fontId="2" fillId="0" borderId="1" xfId="2" applyNumberFormat="1" applyFont="1" applyBorder="1" applyAlignment="1">
      <alignment horizontal="center" vertical="top"/>
    </xf>
    <xf numFmtId="0" fontId="2" fillId="0" borderId="0" xfId="2" applyNumberFormat="1" applyFont="1" applyBorder="1" applyAlignment="1">
      <alignment horizontal="center" vertical="top"/>
    </xf>
  </cellXfs>
  <cellStyles count="10">
    <cellStyle name="Koma" xfId="3" builtinId="3"/>
    <cellStyle name="Koma 2" xfId="2" xr:uid="{00000000-0005-0000-0000-000001000000}"/>
    <cellStyle name="Normaallaad" xfId="0" builtinId="0"/>
    <cellStyle name="Normaallaad 2" xfId="1" xr:uid="{00000000-0005-0000-0000-000003000000}"/>
    <cellStyle name="Normaallaad 2 2" xfId="8" xr:uid="{00000000-0005-0000-0000-000004000000}"/>
    <cellStyle name="Normaallaad 2 3" xfId="5" xr:uid="{00000000-0005-0000-0000-000005000000}"/>
    <cellStyle name="Normaallaad 3" xfId="6" xr:uid="{00000000-0005-0000-0000-000006000000}"/>
    <cellStyle name="Protsent" xfId="9" builtinId="5"/>
    <cellStyle name="Protsent 2" xfId="7" xr:uid="{00000000-0005-0000-0000-000007000000}"/>
    <cellStyle name="Valuuta 2" xfId="4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9680B0-F57A-4287-8511-A97E0206DF1B}">
  <sheetPr>
    <pageSetUpPr fitToPage="1"/>
  </sheetPr>
  <dimension ref="A1:CF80"/>
  <sheetViews>
    <sheetView tabSelected="1" topLeftCell="A6" zoomScale="96" zoomScaleNormal="96" zoomScalePageLayoutView="73" workbookViewId="0">
      <selection activeCell="J9" sqref="J8:J9"/>
    </sheetView>
  </sheetViews>
  <sheetFormatPr defaultColWidth="9.1796875" defaultRowHeight="12.5" x14ac:dyDescent="0.25"/>
  <cols>
    <col min="1" max="1" width="7.54296875" style="1" customWidth="1"/>
    <col min="2" max="2" width="34" style="2" customWidth="1"/>
    <col min="3" max="3" width="16.26953125" style="4" customWidth="1"/>
    <col min="4" max="6" width="14.1796875" style="4" customWidth="1"/>
    <col min="7" max="8" width="14.26953125" style="4" bestFit="1" customWidth="1"/>
    <col min="9" max="10" width="17.453125" style="4" customWidth="1"/>
    <col min="11" max="11" width="14.7265625" style="4" customWidth="1"/>
    <col min="12" max="12" width="11.54296875" style="4" customWidth="1"/>
    <col min="13" max="13" width="14.1796875" style="4" customWidth="1"/>
    <col min="14" max="14" width="11.6328125" style="4" customWidth="1"/>
    <col min="15" max="15" width="12.81640625" style="4" customWidth="1"/>
    <col min="16" max="16" width="10.1796875" style="4" customWidth="1"/>
    <col min="17" max="17" width="13.26953125" style="72" customWidth="1"/>
    <col min="18" max="18" width="7.08984375" style="4" customWidth="1"/>
    <col min="19" max="19" width="15.81640625" style="4" customWidth="1"/>
    <col min="20" max="20" width="13.453125" style="4" customWidth="1"/>
    <col min="21" max="21" width="16.1796875" style="4" customWidth="1"/>
    <col min="22" max="22" width="6.26953125" style="4" customWidth="1"/>
    <col min="23" max="25" width="13.7265625" style="4" customWidth="1"/>
    <col min="26" max="26" width="14" style="1" customWidth="1"/>
    <col min="27" max="27" width="9" style="1" customWidth="1"/>
    <col min="28" max="28" width="15.54296875" style="1" customWidth="1"/>
    <col min="29" max="16384" width="9.1796875" style="1"/>
  </cols>
  <sheetData>
    <row r="1" spans="1:25" x14ac:dyDescent="0.25">
      <c r="C1" s="37"/>
      <c r="D1" s="37"/>
      <c r="E1" s="37"/>
      <c r="F1" s="37"/>
      <c r="G1" s="37"/>
    </row>
    <row r="2" spans="1:25" ht="66.5" customHeight="1" x14ac:dyDescent="0.3">
      <c r="C2" s="139" t="s">
        <v>65</v>
      </c>
      <c r="D2" s="140"/>
      <c r="E2" s="140"/>
      <c r="F2" s="140"/>
      <c r="G2" s="140"/>
      <c r="Q2" s="81"/>
    </row>
    <row r="3" spans="1:25" ht="17" customHeight="1" x14ac:dyDescent="0.3">
      <c r="C3" s="62"/>
      <c r="D3" s="62"/>
      <c r="E3" s="62"/>
      <c r="F3" s="62"/>
      <c r="G3" s="136" t="s">
        <v>53</v>
      </c>
      <c r="H3" s="62"/>
      <c r="T3" s="149"/>
      <c r="U3" s="149"/>
      <c r="V3" s="149"/>
      <c r="W3" s="149"/>
      <c r="X3" s="63"/>
      <c r="Y3" s="63"/>
    </row>
    <row r="4" spans="1:25" ht="13" x14ac:dyDescent="0.3">
      <c r="C4" s="3"/>
      <c r="D4" s="5"/>
      <c r="E4" s="5"/>
      <c r="F4" s="5"/>
      <c r="G4" s="41"/>
    </row>
    <row r="5" spans="1:25" ht="13" x14ac:dyDescent="0.3">
      <c r="C5" s="3"/>
      <c r="D5" s="3"/>
      <c r="E5" s="3"/>
      <c r="F5" s="3"/>
      <c r="G5" s="41"/>
      <c r="H5" s="41"/>
      <c r="V5" s="1"/>
      <c r="W5" s="41"/>
      <c r="X5" s="41"/>
      <c r="Y5" s="41"/>
    </row>
    <row r="6" spans="1:25" ht="13" x14ac:dyDescent="0.3">
      <c r="A6" s="6"/>
      <c r="C6" s="3"/>
      <c r="D6" s="3"/>
      <c r="E6" s="3"/>
      <c r="F6" s="3"/>
      <c r="V6" s="1"/>
    </row>
    <row r="7" spans="1:25" ht="13" x14ac:dyDescent="0.3">
      <c r="A7" s="6"/>
      <c r="V7" s="1"/>
    </row>
    <row r="8" spans="1:25" ht="13" x14ac:dyDescent="0.3">
      <c r="A8" s="6" t="s">
        <v>27</v>
      </c>
      <c r="V8" s="1"/>
    </row>
    <row r="9" spans="1:25" x14ac:dyDescent="0.25">
      <c r="V9" s="1"/>
    </row>
    <row r="10" spans="1:25" x14ac:dyDescent="0.25">
      <c r="A10" s="111" t="s">
        <v>54</v>
      </c>
      <c r="B10" s="112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76"/>
      <c r="R10" s="1"/>
      <c r="S10" s="1"/>
      <c r="T10" s="1"/>
      <c r="U10" s="1"/>
      <c r="V10" s="1"/>
      <c r="W10" s="1"/>
      <c r="X10" s="1"/>
      <c r="Y10" s="1"/>
    </row>
    <row r="11" spans="1:25" ht="12.5" customHeight="1" x14ac:dyDescent="0.25">
      <c r="A11" s="150" t="s">
        <v>32</v>
      </c>
      <c r="B11" s="150"/>
      <c r="C11" s="150"/>
      <c r="D11" s="150"/>
      <c r="E11" s="150"/>
      <c r="F11" s="150"/>
      <c r="G11" s="150"/>
      <c r="H11" s="1"/>
      <c r="I11" s="1"/>
      <c r="J11" s="1"/>
      <c r="K11" s="1"/>
      <c r="L11" s="1"/>
      <c r="M11" s="1"/>
      <c r="N11" s="1"/>
      <c r="O11" s="1"/>
      <c r="P11" s="1"/>
      <c r="Q11" s="76"/>
      <c r="R11" s="1"/>
      <c r="S11" s="1"/>
      <c r="T11" s="1"/>
      <c r="U11" s="1"/>
      <c r="V11" s="1"/>
      <c r="W11" s="1"/>
      <c r="X11" s="1"/>
      <c r="Y11" s="1"/>
    </row>
    <row r="12" spans="1:25" x14ac:dyDescent="0.25">
      <c r="A12" s="113" t="s">
        <v>31</v>
      </c>
      <c r="B12" s="112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76"/>
      <c r="R12" s="1"/>
      <c r="S12" s="1"/>
      <c r="T12" s="1"/>
      <c r="U12" s="1"/>
      <c r="V12" s="1"/>
      <c r="W12" s="1"/>
      <c r="X12" s="1"/>
      <c r="Y12" s="1"/>
    </row>
    <row r="13" spans="1:25" x14ac:dyDescent="0.25">
      <c r="A13" s="111" t="s">
        <v>55</v>
      </c>
      <c r="B13" s="112"/>
    </row>
    <row r="14" spans="1:25" x14ac:dyDescent="0.25">
      <c r="A14" s="7"/>
    </row>
    <row r="15" spans="1:25" ht="15" customHeight="1" x14ac:dyDescent="0.3">
      <c r="A15" s="151" t="s">
        <v>3</v>
      </c>
      <c r="B15" s="152" t="s">
        <v>4</v>
      </c>
      <c r="C15" s="153" t="s">
        <v>0</v>
      </c>
      <c r="D15" s="154"/>
      <c r="E15" s="154"/>
      <c r="F15" s="154"/>
      <c r="G15" s="155"/>
      <c r="H15" s="109"/>
      <c r="I15" s="109"/>
      <c r="J15" s="109"/>
      <c r="K15" s="109"/>
      <c r="L15" s="109"/>
      <c r="M15" s="109"/>
      <c r="N15" s="109"/>
      <c r="O15" s="109"/>
      <c r="P15" s="109"/>
      <c r="Q15" s="85"/>
    </row>
    <row r="16" spans="1:25" s="9" customFormat="1" ht="13" x14ac:dyDescent="0.3">
      <c r="A16" s="151"/>
      <c r="B16" s="152"/>
      <c r="C16" s="8">
        <v>2022</v>
      </c>
      <c r="D16" s="8">
        <v>2023</v>
      </c>
      <c r="E16" s="78">
        <v>2024</v>
      </c>
      <c r="F16" s="78">
        <v>2025</v>
      </c>
      <c r="G16" s="78" t="s">
        <v>1</v>
      </c>
      <c r="H16" s="86"/>
    </row>
    <row r="17" spans="1:84" s="9" customFormat="1" ht="27" customHeight="1" x14ac:dyDescent="0.3">
      <c r="A17" s="151"/>
      <c r="B17" s="152"/>
      <c r="C17" s="42" t="s">
        <v>2</v>
      </c>
      <c r="D17" s="42" t="s">
        <v>2</v>
      </c>
      <c r="E17" s="79" t="s">
        <v>52</v>
      </c>
      <c r="F17" s="79" t="s">
        <v>52</v>
      </c>
      <c r="G17" s="79" t="s">
        <v>2</v>
      </c>
      <c r="H17" s="86"/>
    </row>
    <row r="18" spans="1:84" s="10" customFormat="1" x14ac:dyDescent="0.25">
      <c r="A18" s="44">
        <v>1</v>
      </c>
      <c r="B18" s="44">
        <v>2</v>
      </c>
      <c r="C18" s="45">
        <v>3</v>
      </c>
      <c r="D18" s="46">
        <v>4</v>
      </c>
      <c r="E18" s="131">
        <v>5</v>
      </c>
      <c r="F18" s="131">
        <v>6</v>
      </c>
      <c r="G18" s="100">
        <v>7</v>
      </c>
      <c r="H18" s="87"/>
    </row>
    <row r="19" spans="1:84" s="13" customFormat="1" ht="13.5" customHeight="1" x14ac:dyDescent="0.35">
      <c r="A19" s="11" t="s">
        <v>5</v>
      </c>
      <c r="B19" s="12" t="s">
        <v>6</v>
      </c>
      <c r="C19" s="77">
        <f>SUM(C20+C23+C29+C34)</f>
        <v>0</v>
      </c>
      <c r="D19" s="58">
        <f>SUM(D20+D23+D29+D34)</f>
        <v>61853.2</v>
      </c>
      <c r="E19" s="58">
        <f>SUM(E20+E23+E29+E34)</f>
        <v>1498917.7599999998</v>
      </c>
      <c r="F19" s="58">
        <f>SUM(F20+F23+F29+F34)</f>
        <v>1830574.416</v>
      </c>
      <c r="G19" s="49">
        <f>C19+D19+E19+F19</f>
        <v>3391345.3759999997</v>
      </c>
      <c r="H19" s="75"/>
      <c r="I19" s="66"/>
      <c r="J19" s="66"/>
      <c r="K19" s="66"/>
      <c r="L19" s="66"/>
      <c r="M19" s="66"/>
      <c r="N19" s="66"/>
      <c r="O19" s="66"/>
      <c r="P19" s="66"/>
      <c r="Q19" s="66"/>
      <c r="R19" s="67"/>
      <c r="S19" s="14"/>
    </row>
    <row r="20" spans="1:84" s="13" customFormat="1" ht="13.5" customHeight="1" x14ac:dyDescent="0.35">
      <c r="A20" s="80" t="s">
        <v>33</v>
      </c>
      <c r="B20" s="12" t="s">
        <v>34</v>
      </c>
      <c r="C20" s="77">
        <f>SUM(C21:C22)</f>
        <v>0</v>
      </c>
      <c r="D20" s="58">
        <f>SUM(D21:D22)</f>
        <v>26600</v>
      </c>
      <c r="E20" s="58">
        <f>SUM(E21:E22)</f>
        <v>47351.199999999997</v>
      </c>
      <c r="F20" s="58">
        <f>SUM(F21:F22)</f>
        <v>47351.199999999997</v>
      </c>
      <c r="G20" s="43">
        <f t="shared" ref="G20:G37" si="0">C20+D20+E20+F20</f>
        <v>121302.39999999999</v>
      </c>
      <c r="H20" s="75"/>
      <c r="I20" s="66"/>
      <c r="J20" s="66"/>
      <c r="K20" s="66"/>
      <c r="L20" s="66"/>
      <c r="M20" s="66"/>
      <c r="N20" s="66"/>
      <c r="O20" s="66"/>
      <c r="P20" s="66"/>
      <c r="Q20" s="66"/>
      <c r="R20" s="67"/>
      <c r="S20" s="14"/>
    </row>
    <row r="21" spans="1:84" s="13" customFormat="1" ht="13.5" customHeight="1" x14ac:dyDescent="0.35">
      <c r="A21" s="80" t="s">
        <v>38</v>
      </c>
      <c r="B21" s="90" t="s">
        <v>35</v>
      </c>
      <c r="C21" s="127">
        <v>0</v>
      </c>
      <c r="D21" s="134">
        <v>25600</v>
      </c>
      <c r="E21" s="134">
        <v>43351.199999999997</v>
      </c>
      <c r="F21" s="134">
        <v>43351.199999999997</v>
      </c>
      <c r="G21" s="49">
        <f t="shared" si="0"/>
        <v>112302.39999999999</v>
      </c>
      <c r="H21" s="75"/>
      <c r="I21" s="66"/>
      <c r="J21" s="66"/>
      <c r="K21" s="66"/>
      <c r="L21" s="66"/>
      <c r="M21" s="66"/>
      <c r="N21" s="66"/>
      <c r="O21" s="66"/>
      <c r="P21" s="66"/>
      <c r="Q21" s="66"/>
      <c r="R21" s="67"/>
      <c r="S21" s="14"/>
    </row>
    <row r="22" spans="1:84" s="13" customFormat="1" ht="13.5" customHeight="1" x14ac:dyDescent="0.35">
      <c r="A22" s="80" t="s">
        <v>39</v>
      </c>
      <c r="B22" s="114" t="s">
        <v>36</v>
      </c>
      <c r="C22" s="127">
        <v>0</v>
      </c>
      <c r="D22" s="134">
        <v>1000</v>
      </c>
      <c r="E22" s="134">
        <v>4000</v>
      </c>
      <c r="F22" s="134">
        <v>4000</v>
      </c>
      <c r="G22" s="49">
        <f t="shared" si="0"/>
        <v>9000</v>
      </c>
      <c r="H22" s="75"/>
      <c r="I22" s="66"/>
      <c r="J22" s="66"/>
      <c r="K22" s="66"/>
      <c r="L22" s="66"/>
      <c r="M22" s="66"/>
      <c r="N22" s="66"/>
      <c r="O22" s="66"/>
      <c r="P22" s="66"/>
      <c r="Q22" s="66"/>
      <c r="R22" s="67"/>
      <c r="S22" s="14"/>
    </row>
    <row r="23" spans="1:84" s="13" customFormat="1" ht="32" customHeight="1" x14ac:dyDescent="0.3">
      <c r="A23" s="80" t="s">
        <v>7</v>
      </c>
      <c r="B23" s="115" t="s">
        <v>40</v>
      </c>
      <c r="C23" s="49">
        <f>SUM(C24:C28)</f>
        <v>0</v>
      </c>
      <c r="D23" s="43">
        <f>SUM(D24:D28)</f>
        <v>19633.599999999999</v>
      </c>
      <c r="E23" s="43">
        <f t="shared" ref="E23:F23" si="1">SUM(E24:E28)</f>
        <v>502387.83999999997</v>
      </c>
      <c r="F23" s="43">
        <f t="shared" si="1"/>
        <v>526626.62400000007</v>
      </c>
      <c r="G23" s="49">
        <f t="shared" si="0"/>
        <v>1048648.064</v>
      </c>
      <c r="H23" s="133"/>
      <c r="I23" s="48"/>
      <c r="J23" s="48"/>
      <c r="K23" s="48"/>
      <c r="L23" s="48"/>
      <c r="M23" s="48"/>
      <c r="N23" s="48"/>
      <c r="O23" s="48"/>
      <c r="P23" s="48"/>
      <c r="Q23" s="14"/>
      <c r="R23" s="68"/>
      <c r="S23" s="68"/>
    </row>
    <row r="24" spans="1:84" s="14" customFormat="1" ht="20.5" customHeight="1" x14ac:dyDescent="0.35">
      <c r="A24" s="89" t="s">
        <v>42</v>
      </c>
      <c r="B24" s="90" t="s">
        <v>41</v>
      </c>
      <c r="C24" s="55">
        <v>0</v>
      </c>
      <c r="D24" s="55">
        <v>9633.6</v>
      </c>
      <c r="E24" s="55">
        <f>38534.4+(38534.4*10%)</f>
        <v>42387.840000000004</v>
      </c>
      <c r="F24" s="55">
        <f>E24+(E24*10%)</f>
        <v>46626.624000000003</v>
      </c>
      <c r="G24" s="43">
        <f t="shared" si="0"/>
        <v>98648.064000000013</v>
      </c>
      <c r="H24" s="74"/>
      <c r="I24" s="13"/>
      <c r="J24" s="13"/>
      <c r="K24" s="13"/>
      <c r="L24" s="13"/>
      <c r="M24" s="13"/>
      <c r="N24" s="13"/>
      <c r="O24" s="13"/>
      <c r="P24" s="13"/>
      <c r="Q24" s="13"/>
      <c r="R24" s="91"/>
      <c r="S24" s="91"/>
    </row>
    <row r="25" spans="1:84" s="14" customFormat="1" ht="13" customHeight="1" x14ac:dyDescent="0.35">
      <c r="A25" s="89" t="s">
        <v>8</v>
      </c>
      <c r="B25" s="116" t="s">
        <v>57</v>
      </c>
      <c r="C25" s="55">
        <v>0</v>
      </c>
      <c r="D25" s="55">
        <v>0</v>
      </c>
      <c r="E25" s="135">
        <v>10000</v>
      </c>
      <c r="F25" s="135">
        <v>10000</v>
      </c>
      <c r="G25" s="49">
        <f t="shared" si="0"/>
        <v>20000</v>
      </c>
      <c r="H25" s="74"/>
      <c r="I25" s="13"/>
      <c r="J25" s="13"/>
      <c r="K25" s="13"/>
      <c r="L25" s="13"/>
      <c r="M25" s="13"/>
      <c r="N25" s="13"/>
      <c r="O25" s="13"/>
      <c r="P25" s="13"/>
      <c r="Q25" s="13"/>
      <c r="R25" s="91"/>
      <c r="S25" s="91"/>
    </row>
    <row r="26" spans="1:84" s="14" customFormat="1" ht="52" customHeight="1" x14ac:dyDescent="0.35">
      <c r="A26" s="89" t="s">
        <v>43</v>
      </c>
      <c r="B26" s="116" t="s">
        <v>58</v>
      </c>
      <c r="C26" s="55">
        <v>0</v>
      </c>
      <c r="D26" s="55">
        <v>10000</v>
      </c>
      <c r="E26" s="135">
        <v>150000</v>
      </c>
      <c r="F26" s="135">
        <v>20000</v>
      </c>
      <c r="G26" s="49">
        <f t="shared" si="0"/>
        <v>180000</v>
      </c>
      <c r="H26" s="74"/>
      <c r="I26" s="13"/>
      <c r="J26" s="13"/>
      <c r="K26" s="13"/>
      <c r="L26" s="13"/>
      <c r="M26" s="13"/>
      <c r="N26" s="13"/>
      <c r="O26" s="13"/>
      <c r="P26" s="13"/>
      <c r="Q26" s="13"/>
      <c r="R26" s="91"/>
      <c r="S26" s="91"/>
    </row>
    <row r="27" spans="1:84" s="14" customFormat="1" ht="25" customHeight="1" x14ac:dyDescent="0.25">
      <c r="A27" s="89" t="s">
        <v>44</v>
      </c>
      <c r="B27" s="117" t="s">
        <v>59</v>
      </c>
      <c r="C27" s="55">
        <v>0</v>
      </c>
      <c r="D27" s="55">
        <v>0</v>
      </c>
      <c r="E27" s="55">
        <v>50000</v>
      </c>
      <c r="F27" s="55">
        <v>150000</v>
      </c>
      <c r="G27" s="49">
        <f t="shared" si="0"/>
        <v>200000</v>
      </c>
      <c r="H27" s="74"/>
      <c r="I27" s="13"/>
      <c r="J27" s="13"/>
      <c r="K27" s="13"/>
      <c r="L27" s="13"/>
      <c r="M27" s="13"/>
      <c r="N27" s="13"/>
      <c r="O27" s="13"/>
      <c r="P27" s="13"/>
      <c r="Q27" s="13"/>
      <c r="R27" s="91"/>
      <c r="S27" s="91"/>
    </row>
    <row r="28" spans="1:84" s="15" customFormat="1" ht="25" x14ac:dyDescent="0.25">
      <c r="A28" s="89" t="s">
        <v>56</v>
      </c>
      <c r="B28" s="117" t="s">
        <v>60</v>
      </c>
      <c r="C28" s="55">
        <v>0</v>
      </c>
      <c r="D28" s="55">
        <v>0</v>
      </c>
      <c r="E28" s="55">
        <v>250000</v>
      </c>
      <c r="F28" s="55">
        <v>300000</v>
      </c>
      <c r="G28" s="49">
        <f t="shared" si="0"/>
        <v>550000</v>
      </c>
      <c r="H28" s="126"/>
      <c r="Q28" s="50"/>
      <c r="R28" s="50"/>
      <c r="S28" s="50"/>
    </row>
    <row r="29" spans="1:84" s="88" customFormat="1" ht="26" x14ac:dyDescent="0.3">
      <c r="A29" s="16" t="s">
        <v>37</v>
      </c>
      <c r="B29" s="118" t="s">
        <v>45</v>
      </c>
      <c r="C29" s="43">
        <f>SUM(C30:C33)</f>
        <v>0</v>
      </c>
      <c r="D29" s="43">
        <f>SUM(D30:D33)</f>
        <v>15619.6</v>
      </c>
      <c r="E29" s="43">
        <f t="shared" ref="E29:F29" si="2">SUM(E30:E33)</f>
        <v>899178.72</v>
      </c>
      <c r="F29" s="43">
        <f t="shared" si="2"/>
        <v>1006596.5919999999</v>
      </c>
      <c r="G29" s="49">
        <f t="shared" si="0"/>
        <v>1921394.912</v>
      </c>
      <c r="H29" s="133"/>
      <c r="I29" s="101"/>
      <c r="J29" s="101"/>
      <c r="K29" s="101"/>
      <c r="L29" s="101"/>
      <c r="M29" s="101"/>
      <c r="N29" s="101"/>
      <c r="O29" s="101"/>
      <c r="P29" s="101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/>
      <c r="AP29" s="13"/>
      <c r="AQ29" s="13"/>
      <c r="AR29" s="13"/>
      <c r="AS29" s="13"/>
      <c r="AT29" s="13"/>
      <c r="AU29" s="13"/>
      <c r="AV29" s="13"/>
      <c r="AW29" s="13"/>
      <c r="AX29" s="13"/>
      <c r="AY29" s="13"/>
      <c r="AZ29" s="13"/>
      <c r="BA29" s="13"/>
      <c r="BB29" s="13"/>
      <c r="BC29" s="13"/>
      <c r="BD29" s="13"/>
      <c r="BE29" s="13"/>
      <c r="BF29" s="13"/>
      <c r="BG29" s="13"/>
      <c r="BH29" s="13"/>
      <c r="BI29" s="13"/>
      <c r="BJ29" s="13"/>
      <c r="BK29" s="13"/>
      <c r="BL29" s="13"/>
      <c r="BM29" s="13"/>
      <c r="BN29" s="13"/>
      <c r="BO29" s="13"/>
      <c r="BP29" s="13"/>
      <c r="BQ29" s="13"/>
      <c r="BR29" s="13"/>
      <c r="BS29" s="13"/>
      <c r="BT29" s="13"/>
      <c r="BU29" s="13"/>
      <c r="BV29" s="13"/>
      <c r="BW29" s="13"/>
      <c r="BX29" s="13"/>
      <c r="BY29" s="13"/>
      <c r="BZ29" s="13"/>
      <c r="CA29" s="13"/>
      <c r="CB29" s="13"/>
      <c r="CC29" s="13"/>
      <c r="CD29" s="13"/>
      <c r="CE29" s="13"/>
      <c r="CF29" s="96"/>
    </row>
    <row r="30" spans="1:84" s="13" customFormat="1" ht="14.5" x14ac:dyDescent="0.35">
      <c r="A30" s="93" t="s">
        <v>46</v>
      </c>
      <c r="B30" s="132" t="s">
        <v>41</v>
      </c>
      <c r="C30" s="55">
        <v>0</v>
      </c>
      <c r="D30" s="55">
        <v>5619.6</v>
      </c>
      <c r="E30" s="55">
        <f>67435.2+(67435.2*10%)</f>
        <v>74178.720000000001</v>
      </c>
      <c r="F30" s="55">
        <f>E30+(E30*10%)</f>
        <v>81596.592000000004</v>
      </c>
      <c r="G30" s="43">
        <f t="shared" si="0"/>
        <v>161394.91200000001</v>
      </c>
      <c r="H30" s="133"/>
      <c r="I30" s="95"/>
      <c r="J30" s="95"/>
      <c r="K30" s="95"/>
      <c r="L30" s="95"/>
      <c r="M30" s="95"/>
      <c r="N30" s="95"/>
      <c r="O30" s="95"/>
      <c r="P30" s="95"/>
    </row>
    <row r="31" spans="1:84" s="13" customFormat="1" ht="38.5" x14ac:dyDescent="0.35">
      <c r="A31" s="93" t="s">
        <v>47</v>
      </c>
      <c r="B31" s="117" t="s">
        <v>50</v>
      </c>
      <c r="C31" s="55">
        <v>0</v>
      </c>
      <c r="D31" s="55">
        <v>5000</v>
      </c>
      <c r="E31" s="55">
        <v>300000</v>
      </c>
      <c r="F31" s="55">
        <v>300000</v>
      </c>
      <c r="G31" s="49">
        <f t="shared" si="0"/>
        <v>605000</v>
      </c>
      <c r="H31" s="75"/>
      <c r="I31" s="95"/>
      <c r="J31" s="95"/>
      <c r="K31" s="95"/>
      <c r="L31" s="95"/>
      <c r="M31" s="95"/>
      <c r="N31" s="95"/>
      <c r="O31" s="95"/>
      <c r="P31" s="95"/>
    </row>
    <row r="32" spans="1:84" s="13" customFormat="1" ht="50" x14ac:dyDescent="0.35">
      <c r="A32" s="93" t="s">
        <v>48</v>
      </c>
      <c r="B32" s="94" t="s">
        <v>64</v>
      </c>
      <c r="C32" s="92">
        <v>0</v>
      </c>
      <c r="D32" s="55">
        <v>5000</v>
      </c>
      <c r="E32" s="55">
        <v>325000</v>
      </c>
      <c r="F32" s="55">
        <v>325000</v>
      </c>
      <c r="G32" s="49">
        <f t="shared" si="0"/>
        <v>655000</v>
      </c>
      <c r="H32" s="75"/>
      <c r="I32" s="95"/>
      <c r="J32" s="95"/>
      <c r="K32" s="95"/>
      <c r="L32" s="95"/>
      <c r="M32" s="95"/>
      <c r="N32" s="95"/>
      <c r="O32" s="95"/>
      <c r="P32" s="95"/>
    </row>
    <row r="33" spans="1:25" s="13" customFormat="1" ht="88.5" x14ac:dyDescent="0.35">
      <c r="A33" s="93" t="s">
        <v>49</v>
      </c>
      <c r="B33" s="117" t="s">
        <v>61</v>
      </c>
      <c r="C33" s="55">
        <v>0</v>
      </c>
      <c r="D33" s="55">
        <v>0</v>
      </c>
      <c r="E33" s="55">
        <v>200000</v>
      </c>
      <c r="F33" s="55">
        <v>300000</v>
      </c>
      <c r="G33" s="49">
        <f t="shared" si="0"/>
        <v>500000</v>
      </c>
      <c r="H33" s="75"/>
      <c r="I33" s="95"/>
      <c r="J33" s="95"/>
      <c r="K33" s="95"/>
      <c r="L33" s="95"/>
      <c r="M33" s="95"/>
      <c r="N33" s="95"/>
      <c r="O33" s="95"/>
      <c r="P33" s="95"/>
    </row>
    <row r="34" spans="1:25" s="14" customFormat="1" ht="26" x14ac:dyDescent="0.35">
      <c r="A34" s="119" t="s">
        <v>23</v>
      </c>
      <c r="B34" s="120" t="s">
        <v>63</v>
      </c>
      <c r="C34" s="121">
        <v>0</v>
      </c>
      <c r="D34" s="121">
        <v>0</v>
      </c>
      <c r="E34" s="43">
        <v>50000</v>
      </c>
      <c r="F34" s="43">
        <v>250000</v>
      </c>
      <c r="G34" s="49">
        <f>C34+D34+E34+F34</f>
        <v>300000</v>
      </c>
      <c r="H34" s="138"/>
      <c r="I34" s="122"/>
      <c r="J34" s="122"/>
      <c r="K34" s="122"/>
      <c r="L34" s="122"/>
      <c r="M34" s="122"/>
      <c r="N34" s="122"/>
      <c r="O34" s="122"/>
      <c r="P34" s="122"/>
    </row>
    <row r="35" spans="1:25" s="14" customFormat="1" ht="14.25" customHeight="1" x14ac:dyDescent="0.35">
      <c r="A35" s="16" t="s">
        <v>9</v>
      </c>
      <c r="B35" s="17" t="s">
        <v>10</v>
      </c>
      <c r="C35" s="43">
        <f>C37*0.15</f>
        <v>0</v>
      </c>
      <c r="D35" s="43">
        <f t="shared" ref="D35:F35" si="3">D37*0.15</f>
        <v>6127.98</v>
      </c>
      <c r="E35" s="43">
        <f t="shared" si="3"/>
        <v>23987.664000000001</v>
      </c>
      <c r="F35" s="43">
        <f t="shared" si="3"/>
        <v>25736.162399999997</v>
      </c>
      <c r="G35" s="49">
        <f t="shared" si="0"/>
        <v>55851.806400000001</v>
      </c>
      <c r="H35" s="74"/>
    </row>
    <row r="36" spans="1:25" s="98" customFormat="1" ht="13" x14ac:dyDescent="0.35">
      <c r="A36" s="11" t="s">
        <v>11</v>
      </c>
      <c r="B36" s="99" t="s">
        <v>29</v>
      </c>
      <c r="C36" s="49">
        <f>SUM(C19+C35)</f>
        <v>0</v>
      </c>
      <c r="D36" s="43">
        <f t="shared" ref="D36:F36" si="4">SUM(D19+D35)</f>
        <v>67981.179999999993</v>
      </c>
      <c r="E36" s="43">
        <f t="shared" si="4"/>
        <v>1522905.4239999999</v>
      </c>
      <c r="F36" s="43">
        <f t="shared" si="4"/>
        <v>1856310.5784</v>
      </c>
      <c r="G36" s="49">
        <f t="shared" si="0"/>
        <v>3447197.1823999998</v>
      </c>
      <c r="H36" s="137"/>
      <c r="I36" s="97"/>
      <c r="J36" s="97"/>
      <c r="K36" s="97"/>
      <c r="L36" s="97"/>
      <c r="M36" s="97"/>
      <c r="N36" s="97"/>
      <c r="O36" s="97"/>
      <c r="P36" s="97"/>
    </row>
    <row r="37" spans="1:25" s="14" customFormat="1" ht="23.25" customHeight="1" x14ac:dyDescent="0.35">
      <c r="A37" s="16" t="s">
        <v>12</v>
      </c>
      <c r="B37" s="18" t="s">
        <v>13</v>
      </c>
      <c r="C37" s="43">
        <f>C21+C24+C30</f>
        <v>0</v>
      </c>
      <c r="D37" s="43">
        <f t="shared" ref="D37:F37" si="5">D21+D24+D30</f>
        <v>40853.199999999997</v>
      </c>
      <c r="E37" s="43">
        <f t="shared" si="5"/>
        <v>159917.76000000001</v>
      </c>
      <c r="F37" s="43">
        <f t="shared" si="5"/>
        <v>171574.416</v>
      </c>
      <c r="G37" s="49">
        <f t="shared" si="0"/>
        <v>372345.37600000005</v>
      </c>
      <c r="H37" s="74"/>
      <c r="I37" s="66"/>
      <c r="J37" s="66"/>
      <c r="K37" s="66"/>
      <c r="L37" s="66"/>
      <c r="M37" s="66"/>
      <c r="N37" s="66"/>
      <c r="O37" s="66"/>
      <c r="P37" s="66"/>
    </row>
    <row r="38" spans="1:25" s="14" customFormat="1" ht="38.25" customHeight="1" x14ac:dyDescent="0.35">
      <c r="A38" s="16" t="s">
        <v>14</v>
      </c>
      <c r="B38" s="18" t="s">
        <v>30</v>
      </c>
      <c r="C38" s="43">
        <f>SUM(C39-C36)</f>
        <v>7142857</v>
      </c>
      <c r="D38" s="43">
        <f>SUM(C38-D36)</f>
        <v>7074875.8200000003</v>
      </c>
      <c r="E38" s="43">
        <f t="shared" ref="E38:F38" si="6">SUM(D38-E36)</f>
        <v>5551970.3960000006</v>
      </c>
      <c r="F38" s="43">
        <f t="shared" si="6"/>
        <v>3695659.8176000006</v>
      </c>
      <c r="G38" s="43"/>
      <c r="H38" s="74"/>
    </row>
    <row r="39" spans="1:25" s="13" customFormat="1" ht="14.25" customHeight="1" x14ac:dyDescent="0.35">
      <c r="A39" s="16" t="s">
        <v>25</v>
      </c>
      <c r="B39" s="19" t="s">
        <v>51</v>
      </c>
      <c r="C39" s="69">
        <v>7142857</v>
      </c>
      <c r="D39" s="57"/>
      <c r="E39" s="59"/>
      <c r="F39" s="59"/>
      <c r="G39" s="59"/>
      <c r="H39"/>
      <c r="I39"/>
      <c r="J39"/>
      <c r="K39"/>
      <c r="L39"/>
      <c r="M39"/>
      <c r="N39"/>
      <c r="O39"/>
      <c r="P39"/>
      <c r="Q39" s="75"/>
    </row>
    <row r="40" spans="1:25" s="13" customFormat="1" ht="14.25" customHeight="1" x14ac:dyDescent="0.35">
      <c r="A40" s="47"/>
      <c r="B40" s="36"/>
      <c r="C40" s="48"/>
      <c r="D40" s="50"/>
      <c r="E40" s="50"/>
      <c r="F40" s="50"/>
      <c r="Q40" s="75"/>
      <c r="R40" s="56"/>
      <c r="T40" s="56"/>
      <c r="V40" s="56"/>
    </row>
    <row r="41" spans="1:25" x14ac:dyDescent="0.25">
      <c r="B41" s="1"/>
      <c r="C41" s="71"/>
      <c r="D41" s="20"/>
      <c r="E41" s="20"/>
      <c r="F41" s="20"/>
      <c r="G41" s="1"/>
      <c r="H41" s="1"/>
      <c r="I41" s="129"/>
      <c r="J41" s="1"/>
      <c r="K41" s="1"/>
      <c r="L41" s="1"/>
      <c r="M41" s="1"/>
      <c r="N41" s="1"/>
      <c r="O41" s="1"/>
      <c r="P41" s="1"/>
      <c r="Q41" s="76"/>
      <c r="R41" s="1"/>
      <c r="S41" s="1"/>
      <c r="T41" s="1"/>
      <c r="U41" s="1"/>
      <c r="V41" s="1"/>
      <c r="W41" s="1"/>
      <c r="X41" s="1"/>
      <c r="Y41" s="1"/>
    </row>
    <row r="42" spans="1:25" ht="13" x14ac:dyDescent="0.3">
      <c r="A42" s="21" t="s">
        <v>15</v>
      </c>
      <c r="B42" s="22"/>
      <c r="C42" s="70"/>
      <c r="I42" s="4">
        <f>SUM(O46-C39)</f>
        <v>0.18239999935030937</v>
      </c>
      <c r="X42" s="1"/>
      <c r="Y42" s="1"/>
    </row>
    <row r="43" spans="1:25" ht="24" customHeight="1" x14ac:dyDescent="0.25">
      <c r="A43" s="7"/>
      <c r="X43" s="1"/>
      <c r="Y43" s="1"/>
    </row>
    <row r="44" spans="1:25" s="10" customFormat="1" ht="13" x14ac:dyDescent="0.35">
      <c r="A44" s="23"/>
      <c r="B44" s="24" t="s">
        <v>0</v>
      </c>
      <c r="C44" s="141">
        <v>2022</v>
      </c>
      <c r="D44" s="142"/>
      <c r="E44" s="141">
        <v>2023</v>
      </c>
      <c r="F44" s="143"/>
      <c r="G44" s="144">
        <v>2024</v>
      </c>
      <c r="H44" s="145"/>
      <c r="I44" s="146">
        <v>2025</v>
      </c>
      <c r="J44" s="145"/>
      <c r="K44" s="146">
        <v>2026</v>
      </c>
      <c r="L44" s="145"/>
      <c r="M44" s="146">
        <v>2027</v>
      </c>
      <c r="N44" s="145"/>
      <c r="O44" s="156"/>
      <c r="P44" s="156"/>
      <c r="Q44" s="157"/>
      <c r="R44" s="157"/>
    </row>
    <row r="45" spans="1:25" s="10" customFormat="1" ht="12.75" customHeight="1" x14ac:dyDescent="0.35">
      <c r="A45" s="24" t="s">
        <v>3</v>
      </c>
      <c r="B45" s="24" t="s">
        <v>16</v>
      </c>
      <c r="C45" s="24" t="s">
        <v>17</v>
      </c>
      <c r="D45" s="24" t="s">
        <v>18</v>
      </c>
      <c r="E45" s="24" t="s">
        <v>17</v>
      </c>
      <c r="F45" s="24" t="s">
        <v>18</v>
      </c>
      <c r="G45" s="24" t="s">
        <v>17</v>
      </c>
      <c r="H45" s="24" t="s">
        <v>18</v>
      </c>
      <c r="I45" s="24" t="s">
        <v>17</v>
      </c>
      <c r="J45" s="24" t="s">
        <v>18</v>
      </c>
      <c r="K45" s="24" t="s">
        <v>17</v>
      </c>
      <c r="L45" s="24" t="s">
        <v>18</v>
      </c>
      <c r="M45" s="24" t="s">
        <v>17</v>
      </c>
      <c r="N45" s="24" t="s">
        <v>18</v>
      </c>
      <c r="O45" s="24" t="s">
        <v>26</v>
      </c>
      <c r="P45" s="24"/>
      <c r="Q45" s="102"/>
      <c r="R45" s="102"/>
      <c r="S45" s="147"/>
      <c r="T45" s="147"/>
    </row>
    <row r="46" spans="1:25" s="27" customFormat="1" ht="14.25" customHeight="1" x14ac:dyDescent="0.3">
      <c r="A46" s="25">
        <v>1</v>
      </c>
      <c r="B46" s="26" t="s">
        <v>28</v>
      </c>
      <c r="C46" s="53">
        <f>SUM(C36)</f>
        <v>0</v>
      </c>
      <c r="D46" s="52"/>
      <c r="E46" s="128">
        <f>SUM(D36)</f>
        <v>67981.179999999993</v>
      </c>
      <c r="F46" s="52"/>
      <c r="G46" s="130">
        <f>E36</f>
        <v>1522905.4239999999</v>
      </c>
      <c r="H46" s="52"/>
      <c r="I46" s="128">
        <f>F36</f>
        <v>1856310.5784</v>
      </c>
      <c r="J46" s="52"/>
      <c r="K46" s="128">
        <v>1836829</v>
      </c>
      <c r="L46" s="52"/>
      <c r="M46" s="128">
        <v>1858831</v>
      </c>
      <c r="N46" s="52"/>
      <c r="O46" s="51">
        <f>SUM(C46+E46+G46+I46+K46+M46)</f>
        <v>7142857.1823999994</v>
      </c>
      <c r="P46" s="52"/>
      <c r="Q46" s="103"/>
      <c r="R46" s="104"/>
      <c r="S46" s="105"/>
    </row>
    <row r="47" spans="1:25" s="27" customFormat="1" ht="14.25" customHeight="1" x14ac:dyDescent="0.35">
      <c r="A47" s="25">
        <v>2</v>
      </c>
      <c r="B47" s="28" t="s">
        <v>19</v>
      </c>
      <c r="C47" s="53">
        <f>SUM(C46)</f>
        <v>0</v>
      </c>
      <c r="D47" s="123">
        <v>1</v>
      </c>
      <c r="E47" s="53">
        <f>SUM(E46)</f>
        <v>67981.179999999993</v>
      </c>
      <c r="F47" s="123">
        <v>1</v>
      </c>
      <c r="G47" s="53">
        <f>SUM(G46)</f>
        <v>1522905.4239999999</v>
      </c>
      <c r="H47" s="123">
        <v>1</v>
      </c>
      <c r="I47" s="53">
        <f>SUM(I46)</f>
        <v>1856310.5784</v>
      </c>
      <c r="J47" s="123">
        <v>1</v>
      </c>
      <c r="K47" s="53">
        <f>SUM(K46)</f>
        <v>1836829</v>
      </c>
      <c r="L47" s="123">
        <v>1</v>
      </c>
      <c r="M47" s="53">
        <f>SUM(M46)</f>
        <v>1858831</v>
      </c>
      <c r="N47" s="123">
        <v>1</v>
      </c>
      <c r="O47" s="53">
        <f>SUM(O46)</f>
        <v>7142857.1823999994</v>
      </c>
      <c r="P47" s="123">
        <v>1</v>
      </c>
      <c r="Q47" s="106"/>
      <c r="R47" s="107"/>
      <c r="S47" s="106"/>
      <c r="T47" s="107"/>
    </row>
    <row r="48" spans="1:25" s="27" customFormat="1" ht="13.5" customHeight="1" x14ac:dyDescent="0.35">
      <c r="A48" s="29" t="s">
        <v>20</v>
      </c>
      <c r="B48" s="30" t="s">
        <v>62</v>
      </c>
      <c r="C48" s="54">
        <f>SUM(C47)*0.7</f>
        <v>0</v>
      </c>
      <c r="D48" s="124">
        <v>0.7</v>
      </c>
      <c r="E48" s="54">
        <f>SUM(E47)*0.7</f>
        <v>47586.825999999994</v>
      </c>
      <c r="F48" s="124">
        <v>0.7</v>
      </c>
      <c r="G48" s="54">
        <f>SUM(G47)*0.7</f>
        <v>1066033.7967999999</v>
      </c>
      <c r="H48" s="124">
        <v>0.7</v>
      </c>
      <c r="I48" s="54">
        <f>SUM(I47)*0.7</f>
        <v>1299417.4048799998</v>
      </c>
      <c r="J48" s="124">
        <v>0.7</v>
      </c>
      <c r="K48" s="54">
        <f>SUM(K47)*0.7</f>
        <v>1285780.2999999998</v>
      </c>
      <c r="L48" s="124">
        <v>0.7</v>
      </c>
      <c r="M48" s="54">
        <f>SUM(M47)*0.7</f>
        <v>1301181.7</v>
      </c>
      <c r="N48" s="124">
        <v>0.7</v>
      </c>
      <c r="O48" s="54">
        <f>SUM(O47)*0.7</f>
        <v>5000000.0276799994</v>
      </c>
      <c r="P48" s="124">
        <v>0.7</v>
      </c>
      <c r="Q48" s="108"/>
      <c r="R48" s="20"/>
      <c r="S48" s="108"/>
      <c r="T48" s="20"/>
    </row>
    <row r="49" spans="1:29" s="27" customFormat="1" ht="15" customHeight="1" x14ac:dyDescent="0.35">
      <c r="A49" s="29" t="s">
        <v>21</v>
      </c>
      <c r="B49" s="61" t="s">
        <v>24</v>
      </c>
      <c r="C49" s="54">
        <f>SUM(C47*0.3)</f>
        <v>0</v>
      </c>
      <c r="D49" s="125">
        <v>0.3</v>
      </c>
      <c r="E49" s="54">
        <f>SUM(E47*0.3)</f>
        <v>20394.353999999996</v>
      </c>
      <c r="F49" s="125">
        <v>0.3</v>
      </c>
      <c r="G49" s="54">
        <f>SUM(G47*0.3)</f>
        <v>456871.62719999993</v>
      </c>
      <c r="H49" s="125">
        <v>0.3</v>
      </c>
      <c r="I49" s="54">
        <f>SUM(I47*0.3)</f>
        <v>556893.17351999995</v>
      </c>
      <c r="J49" s="125">
        <v>0.3</v>
      </c>
      <c r="K49" s="54">
        <f>SUM(K47*0.3)</f>
        <v>551048.69999999995</v>
      </c>
      <c r="L49" s="125">
        <v>0.3</v>
      </c>
      <c r="M49" s="54">
        <f>SUM(M47*0.3)</f>
        <v>557649.29999999993</v>
      </c>
      <c r="N49" s="125">
        <v>0.3</v>
      </c>
      <c r="O49" s="54">
        <f>SUM(O47*0.3)</f>
        <v>2142857.1547199995</v>
      </c>
      <c r="P49" s="125">
        <v>0.3</v>
      </c>
      <c r="Q49" s="108"/>
      <c r="R49" s="20"/>
      <c r="S49" s="108"/>
      <c r="T49" s="20"/>
    </row>
    <row r="50" spans="1:29" s="27" customFormat="1" ht="18" customHeight="1" x14ac:dyDescent="0.35">
      <c r="A50" s="25">
        <v>3</v>
      </c>
      <c r="B50" s="28" t="s">
        <v>22</v>
      </c>
      <c r="C50" s="31"/>
      <c r="D50" s="60">
        <v>0</v>
      </c>
      <c r="E50" s="31"/>
      <c r="F50" s="60">
        <v>0</v>
      </c>
      <c r="G50" s="31"/>
      <c r="H50" s="60">
        <v>0</v>
      </c>
      <c r="I50" s="31"/>
      <c r="J50" s="60">
        <v>0</v>
      </c>
      <c r="K50" s="31"/>
      <c r="L50" s="60">
        <v>0</v>
      </c>
      <c r="M50" s="31"/>
      <c r="N50" s="60">
        <v>0</v>
      </c>
      <c r="O50" s="31">
        <v>0</v>
      </c>
      <c r="P50" s="31">
        <v>0</v>
      </c>
      <c r="Q50" s="107"/>
      <c r="R50" s="107"/>
      <c r="S50" s="107"/>
      <c r="T50" s="107"/>
    </row>
    <row r="51" spans="1:29" ht="13" x14ac:dyDescent="0.25">
      <c r="A51" s="21"/>
      <c r="B51" s="32"/>
      <c r="C51" s="33"/>
      <c r="D51" s="34"/>
      <c r="E51" s="34"/>
      <c r="F51" s="34"/>
      <c r="G51" s="1"/>
      <c r="H51" s="1"/>
      <c r="I51" s="1"/>
      <c r="J51" s="1"/>
      <c r="K51" s="1"/>
      <c r="L51" s="1"/>
      <c r="M51" s="1"/>
      <c r="N51" s="1"/>
      <c r="O51" s="1"/>
      <c r="P51" s="1"/>
      <c r="Q51" s="73"/>
      <c r="R51" s="32"/>
      <c r="S51" s="35"/>
      <c r="T51" s="34"/>
      <c r="U51" s="34"/>
      <c r="V51" s="34"/>
      <c r="W51" s="34"/>
      <c r="X51" s="34"/>
      <c r="Y51" s="34"/>
    </row>
    <row r="52" spans="1:29" ht="13" x14ac:dyDescent="0.25">
      <c r="A52" s="21"/>
      <c r="B52" s="32"/>
      <c r="C52" s="33"/>
      <c r="G52" s="1"/>
      <c r="H52" s="1"/>
      <c r="I52" s="1"/>
      <c r="J52" s="1"/>
      <c r="K52" s="1"/>
      <c r="L52" s="1"/>
      <c r="M52" s="1"/>
      <c r="N52" s="1"/>
      <c r="O52" s="1"/>
      <c r="P52" s="1"/>
      <c r="Q52" s="73"/>
      <c r="R52" s="32"/>
      <c r="S52" s="35"/>
      <c r="T52" s="34"/>
      <c r="U52" s="34"/>
      <c r="V52" s="34"/>
      <c r="W52" s="34"/>
      <c r="X52" s="34"/>
      <c r="Y52" s="34"/>
    </row>
    <row r="53" spans="1:29" ht="13" x14ac:dyDescent="0.25">
      <c r="A53" s="21"/>
      <c r="B53" s="32"/>
      <c r="C53" s="35"/>
      <c r="G53" s="1"/>
      <c r="H53" s="1"/>
      <c r="I53" s="1"/>
      <c r="J53" s="1"/>
      <c r="K53" s="1"/>
      <c r="L53" s="1"/>
      <c r="M53" s="1"/>
      <c r="N53" s="1"/>
      <c r="O53" s="1"/>
      <c r="P53" s="1"/>
      <c r="Q53" s="73"/>
      <c r="R53" s="32"/>
      <c r="S53" s="35"/>
      <c r="T53" s="34"/>
      <c r="U53" s="34"/>
      <c r="V53" s="34"/>
      <c r="W53" s="34"/>
      <c r="X53" s="34"/>
      <c r="Y53" s="34"/>
    </row>
    <row r="54" spans="1:29" x14ac:dyDescent="0.25">
      <c r="D54" s="1"/>
      <c r="E54" s="1"/>
      <c r="F54" s="1"/>
      <c r="T54" s="1"/>
      <c r="U54" s="1"/>
      <c r="V54" s="1"/>
      <c r="W54" s="1"/>
      <c r="X54" s="1"/>
      <c r="Y54" s="1"/>
    </row>
    <row r="55" spans="1:29" x14ac:dyDescent="0.25">
      <c r="D55" s="1"/>
      <c r="E55" s="1"/>
      <c r="F55" s="1"/>
      <c r="T55" s="1"/>
      <c r="U55" s="1"/>
      <c r="V55" s="1"/>
      <c r="W55" s="1"/>
      <c r="X55" s="1"/>
      <c r="Y55" s="1"/>
    </row>
    <row r="56" spans="1:29" x14ac:dyDescent="0.25"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76"/>
      <c r="R56" s="1"/>
      <c r="S56" s="1"/>
      <c r="T56" s="1"/>
      <c r="U56" s="1"/>
      <c r="V56" s="1"/>
      <c r="W56" s="1"/>
      <c r="X56" s="1"/>
      <c r="Y56" s="1"/>
    </row>
    <row r="57" spans="1:29" x14ac:dyDescent="0.25">
      <c r="B57" s="1"/>
      <c r="C57" s="1"/>
      <c r="D57" s="2"/>
      <c r="E57" s="2"/>
      <c r="F57" s="2"/>
      <c r="G57" s="1"/>
      <c r="H57" s="1"/>
      <c r="I57" s="1"/>
      <c r="J57" s="1"/>
      <c r="K57" s="1"/>
      <c r="L57" s="1"/>
      <c r="M57" s="1"/>
      <c r="N57" s="1"/>
      <c r="O57" s="1"/>
      <c r="P57" s="1"/>
      <c r="Q57" s="76"/>
      <c r="R57" s="1"/>
      <c r="S57" s="1"/>
      <c r="T57" s="1"/>
      <c r="U57" s="1"/>
      <c r="V57" s="1"/>
      <c r="W57" s="1"/>
      <c r="X57" s="1"/>
      <c r="Y57" s="1"/>
    </row>
    <row r="58" spans="1:29" ht="13" x14ac:dyDescent="0.3">
      <c r="B58" s="1"/>
      <c r="C58" s="1"/>
      <c r="D58" s="9"/>
      <c r="E58" s="9"/>
      <c r="F58" s="9"/>
      <c r="G58" s="1"/>
      <c r="H58" s="1"/>
      <c r="I58" s="1"/>
      <c r="J58" s="1"/>
      <c r="K58" s="1"/>
      <c r="L58" s="1"/>
      <c r="M58" s="1"/>
      <c r="N58" s="1"/>
      <c r="O58" s="1"/>
      <c r="P58" s="1"/>
      <c r="Q58" s="76"/>
      <c r="R58" s="1"/>
      <c r="S58" s="1"/>
      <c r="T58" s="1"/>
      <c r="U58" s="1"/>
      <c r="V58" s="1"/>
      <c r="W58" s="1"/>
      <c r="X58" s="1"/>
      <c r="Y58" s="1"/>
    </row>
    <row r="59" spans="1:29" s="2" customFormat="1" ht="13" x14ac:dyDescent="0.3">
      <c r="D59" s="9"/>
      <c r="E59" s="9"/>
      <c r="F59" s="9"/>
      <c r="Q59" s="83"/>
      <c r="AB59" s="22"/>
    </row>
    <row r="60" spans="1:29" s="9" customFormat="1" ht="14.5" x14ac:dyDescent="0.3">
      <c r="D60" s="1"/>
      <c r="E60" s="1"/>
      <c r="F60" s="1"/>
      <c r="Q60" s="82"/>
      <c r="U60" s="64"/>
      <c r="V60" s="64"/>
      <c r="W60" s="64"/>
      <c r="X60" s="64"/>
    </row>
    <row r="61" spans="1:29" s="9" customFormat="1" ht="15" customHeight="1" x14ac:dyDescent="0.4">
      <c r="D61" s="37"/>
      <c r="E61" s="37"/>
      <c r="F61" s="37"/>
      <c r="I61" s="148"/>
      <c r="J61" s="110"/>
      <c r="K61" s="110"/>
      <c r="L61" s="110"/>
      <c r="M61" s="110"/>
      <c r="N61" s="110"/>
      <c r="O61" s="110"/>
      <c r="P61" s="110"/>
      <c r="Q61" s="82"/>
      <c r="U61" s="65"/>
      <c r="V61" s="65"/>
      <c r="W61" s="64"/>
      <c r="X61" s="64"/>
    </row>
    <row r="62" spans="1:29" ht="12.75" customHeight="1" x14ac:dyDescent="0.4">
      <c r="B62" s="1"/>
      <c r="C62" s="1"/>
      <c r="D62" s="38"/>
      <c r="E62" s="38"/>
      <c r="F62" s="38"/>
      <c r="G62" s="1"/>
      <c r="H62" s="1"/>
      <c r="I62" s="148"/>
      <c r="J62" s="110"/>
      <c r="K62" s="110"/>
      <c r="L62" s="110"/>
      <c r="M62" s="110"/>
      <c r="N62" s="110"/>
      <c r="O62" s="110"/>
      <c r="P62" s="110"/>
      <c r="Q62" s="76"/>
      <c r="R62" s="1"/>
      <c r="S62" s="1"/>
      <c r="T62" s="1"/>
      <c r="U62" s="1"/>
      <c r="V62" s="1"/>
      <c r="W62" s="1"/>
      <c r="X62" s="1"/>
      <c r="Y62" s="1"/>
      <c r="AA62" s="4"/>
    </row>
    <row r="63" spans="1:29" ht="20" x14ac:dyDescent="0.4">
      <c r="B63" s="1"/>
      <c r="C63" s="37"/>
      <c r="D63" s="37"/>
      <c r="E63" s="37"/>
      <c r="F63" s="37"/>
      <c r="G63" s="37"/>
      <c r="H63" s="37"/>
      <c r="I63" s="148"/>
      <c r="J63" s="110"/>
      <c r="K63" s="110"/>
      <c r="L63" s="110"/>
      <c r="M63" s="110"/>
      <c r="N63" s="110"/>
      <c r="O63" s="110"/>
      <c r="P63" s="110"/>
      <c r="Q63" s="84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</row>
    <row r="64" spans="1:29" s="9" customFormat="1" ht="13" x14ac:dyDescent="0.3">
      <c r="C64" s="38"/>
      <c r="D64" s="1"/>
      <c r="E64" s="1"/>
      <c r="F64" s="1"/>
      <c r="G64" s="38"/>
      <c r="H64" s="38"/>
      <c r="I64" s="38"/>
      <c r="J64" s="38"/>
      <c r="K64" s="38"/>
      <c r="L64" s="38"/>
      <c r="M64" s="38"/>
      <c r="N64" s="38"/>
      <c r="O64" s="38"/>
      <c r="P64" s="38"/>
      <c r="Q64" s="82"/>
      <c r="R64" s="38"/>
      <c r="S64" s="38"/>
      <c r="T64" s="38"/>
      <c r="U64" s="38"/>
      <c r="V64" s="38"/>
      <c r="W64" s="38"/>
      <c r="X64" s="38"/>
      <c r="Y64" s="38"/>
      <c r="Z64" s="38"/>
      <c r="AA64" s="38"/>
      <c r="AB64" s="38"/>
      <c r="AC64" s="38"/>
    </row>
    <row r="65" spans="1:29" x14ac:dyDescent="0.25">
      <c r="B65" s="1"/>
      <c r="C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85"/>
      <c r="R65" s="37"/>
      <c r="S65" s="37"/>
      <c r="T65" s="37"/>
      <c r="U65" s="37"/>
      <c r="V65" s="37"/>
      <c r="W65" s="37"/>
      <c r="X65" s="37"/>
      <c r="Y65" s="37"/>
      <c r="Z65" s="37"/>
      <c r="AA65" s="4"/>
      <c r="AB65" s="37"/>
      <c r="AC65" s="37"/>
    </row>
    <row r="66" spans="1:29" x14ac:dyDescent="0.25">
      <c r="B66" s="1"/>
      <c r="C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76"/>
      <c r="R66" s="1"/>
      <c r="S66" s="1"/>
      <c r="T66" s="1"/>
      <c r="U66" s="1"/>
      <c r="V66" s="1"/>
      <c r="W66" s="1"/>
      <c r="X66" s="1"/>
      <c r="Y66" s="1"/>
      <c r="AA66" s="39"/>
    </row>
    <row r="68" spans="1:29" ht="14.5" x14ac:dyDescent="0.25">
      <c r="A68" s="40"/>
    </row>
    <row r="71" spans="1:29" x14ac:dyDescent="0.25">
      <c r="D71" s="1"/>
      <c r="E71" s="1"/>
      <c r="F71" s="1"/>
    </row>
    <row r="72" spans="1:29" x14ac:dyDescent="0.25">
      <c r="D72" s="1"/>
      <c r="E72" s="1"/>
      <c r="F72" s="1"/>
    </row>
    <row r="73" spans="1:29" x14ac:dyDescent="0.25"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76"/>
      <c r="R73" s="1"/>
      <c r="S73" s="1"/>
      <c r="T73" s="1"/>
      <c r="U73" s="1"/>
      <c r="V73" s="1"/>
      <c r="W73" s="1"/>
      <c r="X73" s="1"/>
      <c r="Y73" s="1"/>
    </row>
    <row r="74" spans="1:29" x14ac:dyDescent="0.25"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76"/>
      <c r="R74" s="1"/>
      <c r="S74" s="1"/>
      <c r="T74" s="1"/>
      <c r="U74" s="1"/>
      <c r="V74" s="1"/>
      <c r="W74" s="1"/>
      <c r="X74" s="1"/>
      <c r="Y74" s="1"/>
    </row>
    <row r="75" spans="1:29" x14ac:dyDescent="0.25"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76"/>
      <c r="R75" s="1"/>
      <c r="S75" s="1"/>
      <c r="T75" s="1"/>
      <c r="U75" s="1"/>
      <c r="V75" s="1"/>
      <c r="W75" s="1"/>
      <c r="X75" s="1"/>
      <c r="Y75" s="1"/>
    </row>
    <row r="76" spans="1:29" x14ac:dyDescent="0.25"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76"/>
      <c r="R76" s="1"/>
      <c r="S76" s="1"/>
      <c r="T76" s="1"/>
      <c r="U76" s="1"/>
      <c r="V76" s="1"/>
      <c r="W76" s="1"/>
      <c r="X76" s="1"/>
      <c r="Y76" s="1"/>
    </row>
    <row r="77" spans="1:29" x14ac:dyDescent="0.25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76"/>
      <c r="R77" s="1"/>
      <c r="S77" s="1"/>
      <c r="T77" s="1"/>
      <c r="U77" s="1"/>
      <c r="V77" s="1"/>
      <c r="W77" s="1"/>
      <c r="X77" s="1"/>
      <c r="Y77" s="1"/>
    </row>
    <row r="78" spans="1:29" x14ac:dyDescent="0.25"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76"/>
      <c r="R78" s="1"/>
      <c r="S78" s="1"/>
      <c r="T78" s="1"/>
      <c r="U78" s="1"/>
      <c r="V78" s="1"/>
      <c r="W78" s="1"/>
      <c r="X78" s="1"/>
      <c r="Y78" s="1"/>
    </row>
    <row r="79" spans="1:29" x14ac:dyDescent="0.25">
      <c r="B79" s="1"/>
      <c r="C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76"/>
      <c r="R79" s="1"/>
      <c r="S79" s="1"/>
      <c r="T79" s="1"/>
      <c r="U79" s="1"/>
      <c r="V79" s="1"/>
      <c r="W79" s="1"/>
      <c r="X79" s="1"/>
      <c r="Y79" s="1"/>
    </row>
    <row r="80" spans="1:29" x14ac:dyDescent="0.25">
      <c r="B80" s="1"/>
      <c r="C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76"/>
      <c r="R80" s="1"/>
      <c r="S80" s="1"/>
      <c r="T80" s="1"/>
      <c r="U80" s="1"/>
      <c r="V80" s="1"/>
      <c r="W80" s="1"/>
      <c r="X80" s="1"/>
      <c r="Y80" s="1"/>
    </row>
  </sheetData>
  <mergeCells count="16">
    <mergeCell ref="S45:T45"/>
    <mergeCell ref="I61:I63"/>
    <mergeCell ref="K44:L44"/>
    <mergeCell ref="T3:W3"/>
    <mergeCell ref="A11:G11"/>
    <mergeCell ref="A15:A17"/>
    <mergeCell ref="B15:B17"/>
    <mergeCell ref="C15:G15"/>
    <mergeCell ref="M44:N44"/>
    <mergeCell ref="O44:P44"/>
    <mergeCell ref="Q44:R44"/>
    <mergeCell ref="C2:G2"/>
    <mergeCell ref="C44:D44"/>
    <mergeCell ref="E44:F44"/>
    <mergeCell ref="G44:H44"/>
    <mergeCell ref="I44:J44"/>
  </mergeCells>
  <pageMargins left="0.7" right="0.7" top="0.75" bottom="0.75" header="0.3" footer="0.3"/>
  <pageSetup scale="2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Töölehed</vt:lpstr>
      </vt:variant>
      <vt:variant>
        <vt:i4>1</vt:i4>
      </vt:variant>
      <vt:variant>
        <vt:lpstr>Nimega vahemikud</vt:lpstr>
      </vt:variant>
      <vt:variant>
        <vt:i4>1</vt:i4>
      </vt:variant>
    </vt:vector>
  </HeadingPairs>
  <TitlesOfParts>
    <vt:vector size="2" baseType="lpstr">
      <vt:lpstr>2023-2025</vt:lpstr>
      <vt:lpstr>'2023-2025'!Tekst6</vt:lpstr>
    </vt:vector>
  </TitlesOfParts>
  <Company>Sotsiaalministeerium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Andres Feldman</dc:creator>
  <cp:lastModifiedBy>Tiia Taevere</cp:lastModifiedBy>
  <cp:lastPrinted>2019-11-28T08:43:16Z</cp:lastPrinted>
  <dcterms:created xsi:type="dcterms:W3CDTF">2015-03-18T14:42:54Z</dcterms:created>
  <dcterms:modified xsi:type="dcterms:W3CDTF">2023-12-20T07:48:41Z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delta_regDateTime">
    <vt:lpwstr>{reg. kpv}</vt:lpwstr>
  </property>
  <property fmtid="{D5CDD505-2E9C-101B-9397-08002B2CF9AE}" pid="4" name="delta_regNumber">
    <vt:lpwstr>{viit}</vt:lpwstr>
  </property>
</Properties>
</file>